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weisbd\AppData\Local\Microsoft\Windows\INetCache\Content.Outlook\G2A2JTLO\"/>
    </mc:Choice>
  </mc:AlternateContent>
  <xr:revisionPtr revIDLastSave="0" documentId="13_ncr:1_{EE32FCD1-00E5-44FF-BCE8-73D7C12FD222}" xr6:coauthVersionLast="45" xr6:coauthVersionMax="45" xr10:uidLastSave="{00000000-0000-0000-0000-000000000000}"/>
  <bookViews>
    <workbookView xWindow="1280" yWindow="680" windowWidth="17200" windowHeight="8900" activeTab="1" xr2:uid="{00000000-000D-0000-FFFF-FFFF00000000}"/>
  </bookViews>
  <sheets>
    <sheet name="Inputs" sheetId="3" r:id="rId1"/>
    <sheet name="Outputs" sheetId="4" r:id="rId2"/>
  </sheets>
  <definedNames>
    <definedName name="_xlnm.Print_Area" localSheetId="0">Inputs!$A$1:$I$245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7" i="4" l="1"/>
  <c r="E37" i="4"/>
  <c r="K40" i="4" l="1"/>
  <c r="K39" i="4"/>
  <c r="K38" i="4"/>
  <c r="K37" i="4"/>
  <c r="I40" i="4"/>
  <c r="L40" i="4" s="1"/>
  <c r="I39" i="4"/>
  <c r="I38" i="4"/>
  <c r="L38" i="4" s="1"/>
  <c r="I37" i="4"/>
  <c r="H40" i="4"/>
  <c r="H39" i="4"/>
  <c r="H38" i="4"/>
  <c r="H36" i="4"/>
  <c r="H37" i="4"/>
  <c r="J40" i="4"/>
  <c r="K36" i="4"/>
  <c r="J36" i="4"/>
  <c r="I36" i="4"/>
  <c r="L39" i="4" l="1"/>
  <c r="L37" i="4"/>
  <c r="L36" i="4"/>
  <c r="H32" i="4" l="1"/>
  <c r="H31" i="4"/>
  <c r="H29" i="4"/>
  <c r="H28" i="4"/>
  <c r="H26" i="4"/>
  <c r="H25" i="4"/>
  <c r="H24" i="4"/>
  <c r="H22" i="4"/>
  <c r="H21" i="4"/>
  <c r="H20" i="4"/>
  <c r="H18" i="4"/>
  <c r="H17" i="4"/>
  <c r="H16" i="4"/>
  <c r="H15" i="4"/>
  <c r="H13" i="4"/>
  <c r="H12" i="4"/>
  <c r="H11" i="4"/>
  <c r="H10" i="4"/>
  <c r="H9" i="4"/>
  <c r="H8" i="4"/>
  <c r="H7" i="4"/>
  <c r="H6" i="4"/>
  <c r="I65" i="3"/>
  <c r="I64" i="3"/>
  <c r="I63" i="3"/>
  <c r="I62" i="3"/>
  <c r="I61" i="3"/>
  <c r="I60" i="3"/>
  <c r="I59" i="3"/>
  <c r="I57" i="3"/>
  <c r="I56" i="3"/>
  <c r="I54" i="3"/>
  <c r="I52" i="3"/>
  <c r="I50" i="3"/>
  <c r="I49" i="3"/>
  <c r="I48" i="3"/>
  <c r="I47" i="3"/>
  <c r="I46" i="3"/>
  <c r="I45" i="3"/>
  <c r="I44" i="3"/>
  <c r="I43" i="3"/>
  <c r="I41" i="3"/>
  <c r="I40" i="3"/>
  <c r="I39" i="3"/>
  <c r="I38" i="3"/>
  <c r="I37" i="3"/>
  <c r="I36" i="3"/>
  <c r="I34" i="3"/>
  <c r="I33" i="3"/>
  <c r="I32" i="3"/>
  <c r="I28" i="3"/>
  <c r="I27" i="3"/>
  <c r="I26" i="3"/>
  <c r="I23" i="3"/>
  <c r="I22" i="3"/>
  <c r="I21" i="3"/>
  <c r="I20" i="3"/>
  <c r="I19" i="3"/>
  <c r="I18" i="3"/>
  <c r="I17" i="3"/>
  <c r="I16" i="3"/>
  <c r="I15" i="3"/>
  <c r="I14" i="3"/>
  <c r="I13" i="3"/>
  <c r="I12" i="3"/>
  <c r="I11" i="3"/>
  <c r="I10" i="3"/>
  <c r="I9" i="3"/>
  <c r="I8" i="3"/>
  <c r="I7" i="3"/>
  <c r="I6" i="3"/>
  <c r="G33" i="4" l="1"/>
  <c r="G41" i="4" s="1"/>
  <c r="F33" i="4"/>
  <c r="E33" i="4"/>
  <c r="E41" i="4" s="1"/>
  <c r="K32" i="4"/>
  <c r="J32" i="4"/>
  <c r="I32" i="4"/>
  <c r="K31" i="4"/>
  <c r="J31" i="4"/>
  <c r="I31" i="4"/>
  <c r="K29" i="4"/>
  <c r="J29" i="4"/>
  <c r="I29" i="4"/>
  <c r="K28" i="4"/>
  <c r="J28" i="4"/>
  <c r="I28" i="4"/>
  <c r="K26" i="4"/>
  <c r="J26" i="4"/>
  <c r="I26" i="4"/>
  <c r="K25" i="4"/>
  <c r="J25" i="4"/>
  <c r="I25" i="4"/>
  <c r="K24" i="4"/>
  <c r="J24" i="4"/>
  <c r="I24" i="4"/>
  <c r="K22" i="4"/>
  <c r="J22" i="4"/>
  <c r="I22" i="4"/>
  <c r="K21" i="4"/>
  <c r="J21" i="4"/>
  <c r="I21" i="4"/>
  <c r="K20" i="4"/>
  <c r="J20" i="4"/>
  <c r="I20" i="4"/>
  <c r="K18" i="4"/>
  <c r="J18" i="4"/>
  <c r="I18" i="4"/>
  <c r="K17" i="4"/>
  <c r="J17" i="4"/>
  <c r="I17" i="4"/>
  <c r="K16" i="4"/>
  <c r="J16" i="4"/>
  <c r="I16" i="4"/>
  <c r="K15" i="4"/>
  <c r="J15" i="4"/>
  <c r="I15" i="4"/>
  <c r="K13" i="4"/>
  <c r="J13" i="4"/>
  <c r="I13" i="4"/>
  <c r="K12" i="4"/>
  <c r="J12" i="4"/>
  <c r="I12" i="4"/>
  <c r="K11" i="4"/>
  <c r="J11" i="4"/>
  <c r="I11" i="4"/>
  <c r="K10" i="4"/>
  <c r="J10" i="4"/>
  <c r="I10" i="4"/>
  <c r="K9" i="4"/>
  <c r="J9" i="4"/>
  <c r="I9" i="4"/>
  <c r="K8" i="4"/>
  <c r="J8" i="4"/>
  <c r="I8" i="4"/>
  <c r="K7" i="4"/>
  <c r="J7" i="4"/>
  <c r="I7" i="4"/>
  <c r="K6" i="4"/>
  <c r="J6" i="4"/>
  <c r="I6" i="4"/>
  <c r="H41" i="4" l="1"/>
  <c r="J33" i="4"/>
  <c r="L7" i="4"/>
  <c r="L11" i="4"/>
  <c r="L16" i="4"/>
  <c r="L21" i="4"/>
  <c r="L26" i="4"/>
  <c r="L32" i="4"/>
  <c r="L10" i="4"/>
  <c r="L15" i="4"/>
  <c r="L20" i="4"/>
  <c r="L25" i="4"/>
  <c r="L31" i="4"/>
  <c r="K33" i="4"/>
  <c r="K41" i="4" s="1"/>
  <c r="L41" i="4" s="1"/>
  <c r="L6" i="4"/>
  <c r="L9" i="4"/>
  <c r="L13" i="4"/>
  <c r="L18" i="4"/>
  <c r="L24" i="4"/>
  <c r="L29" i="4"/>
  <c r="I33" i="4"/>
  <c r="I41" i="4" s="1"/>
  <c r="L8" i="4"/>
  <c r="L12" i="4"/>
  <c r="L17" i="4"/>
  <c r="L22" i="4"/>
  <c r="L28" i="4"/>
  <c r="H33" i="4"/>
  <c r="G42" i="3"/>
  <c r="F42" i="3"/>
  <c r="I42" i="3" s="1"/>
  <c r="L33" i="4" l="1"/>
</calcChain>
</file>

<file path=xl/sharedStrings.xml><?xml version="1.0" encoding="utf-8"?>
<sst xmlns="http://schemas.openxmlformats.org/spreadsheetml/2006/main" count="367" uniqueCount="254">
  <si>
    <r>
      <t xml:space="preserve">Emissions Type 
</t>
    </r>
    <r>
      <rPr>
        <sz val="10"/>
        <color theme="1"/>
        <rFont val="Calibri"/>
        <family val="2"/>
        <scheme val="minor"/>
      </rPr>
      <t>(Main ClearPath Tab)</t>
    </r>
  </si>
  <si>
    <r>
      <t xml:space="preserve">Emissions Activity or Source
</t>
    </r>
    <r>
      <rPr>
        <sz val="10"/>
        <color theme="1"/>
        <rFont val="Calibri"/>
        <family val="2"/>
        <scheme val="minor"/>
      </rPr>
      <t>(ClearPath Calculator)</t>
    </r>
  </si>
  <si>
    <t xml:space="preserve">BUILT ENVIRONMENT </t>
  </si>
  <si>
    <t xml:space="preserve">Residential Energy </t>
  </si>
  <si>
    <t xml:space="preserve">Emissions from Grid Electricity </t>
  </si>
  <si>
    <t xml:space="preserve">Emissions from Stationary Fuel </t>
  </si>
  <si>
    <t xml:space="preserve">Commercial Energy </t>
  </si>
  <si>
    <t>Emissions from Stationary Fuel Combustion</t>
  </si>
  <si>
    <t>TRANSPORTATION AND MOBILE EMISSIONS</t>
  </si>
  <si>
    <t>Transportation and Mobile Emissions</t>
  </si>
  <si>
    <t xml:space="preserve">On Road Transportation </t>
  </si>
  <si>
    <t xml:space="preserve">Aviation Travel </t>
  </si>
  <si>
    <t>Emissions from Off Road Vehicles</t>
  </si>
  <si>
    <t>WASTEWATER TREATMENT</t>
  </si>
  <si>
    <t>Water and Wastewater</t>
  </si>
  <si>
    <t>Fugitive Emissions from Septic Systems</t>
  </si>
  <si>
    <t>Nitrification/Denitrification Process N2O Emissions from Wastewater Treatment </t>
  </si>
  <si>
    <t>Process N2O from Effluent Discharge to Rivers and Estuaries </t>
  </si>
  <si>
    <t>SOLID WASTE TREATMENT</t>
  </si>
  <si>
    <t xml:space="preserve">Solid Waste   </t>
  </si>
  <si>
    <t>Waste Generation</t>
  </si>
  <si>
    <t>Combustion of Solid Waste Generated by the Community </t>
  </si>
  <si>
    <t>OTHER</t>
  </si>
  <si>
    <t>Process and Fugitive Emissions</t>
  </si>
  <si>
    <t>Hydrofluorocarbon &amp; Refrigerant Emissions </t>
  </si>
  <si>
    <t>Column Header</t>
  </si>
  <si>
    <t>Description</t>
  </si>
  <si>
    <t>Emissions Type</t>
  </si>
  <si>
    <t xml:space="preserve">This column lists the main tabs in the online ClearPath tool's GHG inventory entry pages in the same order listed in ClearPath. </t>
  </si>
  <si>
    <t>Emissions Activity/Source</t>
  </si>
  <si>
    <t>Inventory Records</t>
  </si>
  <si>
    <t xml:space="preserve">This column lists COG's inventory record entries according to which calculator was used to create that entry. </t>
  </si>
  <si>
    <t>Emissions</t>
  </si>
  <si>
    <t xml:space="preserve">Legend: </t>
  </si>
  <si>
    <t xml:space="preserve">Table organization only. Do not alter, enter or calculate data in gray-shaded cells. </t>
  </si>
  <si>
    <t>Light blue are data entry cells.</t>
  </si>
  <si>
    <t xml:space="preserve">Shades of green are cells that contain calculations. Moderate green colored cells contain subtotals, darker green cells contain grand totals. </t>
  </si>
  <si>
    <t xml:space="preserve">Yellow cells are not final and need to be completed or checked. </t>
  </si>
  <si>
    <r>
      <t xml:space="preserve">Inventory Records 
</t>
    </r>
    <r>
      <rPr>
        <sz val="10"/>
        <color theme="1"/>
        <rFont val="Calibri"/>
        <family val="2"/>
        <scheme val="minor"/>
      </rPr>
      <t>(Entered in ClearPath)</t>
    </r>
  </si>
  <si>
    <t xml:space="preserve">Residential Electricity </t>
  </si>
  <si>
    <t xml:space="preserve">Residential Natural Gas </t>
  </si>
  <si>
    <t xml:space="preserve">Residential Fuel Oil </t>
  </si>
  <si>
    <t xml:space="preserve">Residential LPG </t>
  </si>
  <si>
    <t xml:space="preserve">Commercial Electricity </t>
  </si>
  <si>
    <t xml:space="preserve">Commercial Natural Gas </t>
  </si>
  <si>
    <t xml:space="preserve">Commercial Fuel Oil </t>
  </si>
  <si>
    <t xml:space="preserve">Commercial LPG </t>
  </si>
  <si>
    <t xml:space="preserve">On Road Mobile Emissions </t>
  </si>
  <si>
    <t xml:space="preserve">Passenger Air Travel </t>
  </si>
  <si>
    <t xml:space="preserve">Off Road Mobile Emissions </t>
  </si>
  <si>
    <t xml:space="preserve">Septic System Emissions </t>
  </si>
  <si>
    <t xml:space="preserve">Sewer System Emissions </t>
  </si>
  <si>
    <t xml:space="preserve">N2O Effluent Discharge Emissions </t>
  </si>
  <si>
    <t xml:space="preserve">Landfill Waste Generation </t>
  </si>
  <si>
    <t xml:space="preserve">Combustion of Solid Waste </t>
  </si>
  <si>
    <t xml:space="preserve">HFCs </t>
  </si>
  <si>
    <t>Commercial LPG</t>
  </si>
  <si>
    <t>Local Data Inputs</t>
  </si>
  <si>
    <t>Metric</t>
  </si>
  <si>
    <t>HFCs</t>
  </si>
  <si>
    <t>N/A</t>
  </si>
  <si>
    <t>Residential Electricity</t>
  </si>
  <si>
    <t>Residential Natural Gas</t>
  </si>
  <si>
    <t>DEMOGRAPHICS</t>
  </si>
  <si>
    <t>OTHER EMISSION TYPES</t>
  </si>
  <si>
    <t xml:space="preserve">Main source of demographic data. Used for greenhouse gas emission calculations and benchmarking for the Built Environment, Solid Waste, and HFCs. </t>
  </si>
  <si>
    <t xml:space="preserve">US Census American Community Survey </t>
  </si>
  <si>
    <t>MWCOG Cooperative Forecasts</t>
  </si>
  <si>
    <t xml:space="preserve">Sources and Notes: </t>
  </si>
  <si>
    <t xml:space="preserve">MWCOG conducts community inventories for the region and all its member local jurisdictions. In order to have comparable inventories that are consistent from the top down and bottom up, the same data sources and methodologies are used across all the inventories. Data comes from sources that a reregularly available over the years to compare inventories across 2005, 2012, and any future inventories. MWCOG follows the U.S. Communities Protocol as the methodology for these inventories. The data presented above includes the leading local data inputs called for by the USCP. The local data inputs and emission factors influence the resulting greenhouse gas emissions (see Output tab). </t>
  </si>
  <si>
    <r>
      <rPr>
        <b/>
        <vertAlign val="superscript"/>
        <sz val="14"/>
        <color theme="1"/>
        <rFont val="Calibri"/>
        <family val="2"/>
        <scheme val="minor"/>
      </rPr>
      <t xml:space="preserve">2 </t>
    </r>
    <r>
      <rPr>
        <sz val="11"/>
        <color theme="1"/>
        <rFont val="Calibri"/>
        <family val="2"/>
        <scheme val="minor"/>
      </rPr>
      <t>U.S. Census Bureau. American Community Survey</t>
    </r>
  </si>
  <si>
    <t>Subheader: Home Heating Fuel; Rows: "Fuel oil, kerosene, etc" and "Bottled, tank or LP gas"</t>
  </si>
  <si>
    <t>https://factfinder.census.gov</t>
  </si>
  <si>
    <t>Webpage last accessed: September 2017</t>
  </si>
  <si>
    <r>
      <rPr>
        <b/>
        <vertAlign val="superscript"/>
        <sz val="14"/>
        <color theme="1"/>
        <rFont val="Calibri"/>
        <family val="2"/>
        <scheme val="minor"/>
      </rPr>
      <t>3</t>
    </r>
    <r>
      <rPr>
        <b/>
        <sz val="14"/>
        <color theme="1"/>
        <rFont val="Calibri"/>
        <family val="2"/>
        <scheme val="minor"/>
      </rPr>
      <t xml:space="preserve"> </t>
    </r>
    <r>
      <rPr>
        <sz val="11"/>
        <color theme="1"/>
        <rFont val="Calibri"/>
        <family val="2"/>
        <scheme val="minor"/>
      </rPr>
      <t>Energy Information Administration (EIA) State Energy Data System (SEDS)</t>
    </r>
  </si>
  <si>
    <t>Table CT4. Residential Sector Energy Consumption Estimates, 1960-2015</t>
  </si>
  <si>
    <t>https://www.eia.gov/state/seds/</t>
  </si>
  <si>
    <t>Webpage last accessed: August 2017</t>
  </si>
  <si>
    <r>
      <rPr>
        <b/>
        <vertAlign val="superscript"/>
        <sz val="14"/>
        <rFont val="Calibri"/>
        <family val="2"/>
        <scheme val="minor"/>
      </rPr>
      <t>4</t>
    </r>
    <r>
      <rPr>
        <sz val="11"/>
        <rFont val="Calibri"/>
        <family val="2"/>
        <scheme val="minor"/>
      </rPr>
      <t xml:space="preserve"> CoStar. (2015). Commercial Property Records. </t>
    </r>
  </si>
  <si>
    <t>www.costar.com</t>
  </si>
  <si>
    <r>
      <rPr>
        <i/>
        <u/>
        <sz val="11"/>
        <color theme="1"/>
        <rFont val="Calibri"/>
        <family val="2"/>
        <scheme val="minor"/>
      </rPr>
      <t>Note</t>
    </r>
    <r>
      <rPr>
        <sz val="11"/>
        <color theme="1"/>
        <rFont val="Calibri"/>
        <family val="2"/>
        <scheme val="minor"/>
      </rPr>
      <t>:</t>
    </r>
    <r>
      <rPr>
        <i/>
        <sz val="11"/>
        <color theme="1"/>
        <rFont val="Calibri"/>
        <family val="2"/>
        <scheme val="minor"/>
      </rPr>
      <t xml:space="preserve"> </t>
    </r>
    <r>
      <rPr>
        <sz val="11"/>
        <color theme="1"/>
        <rFont val="Calibri"/>
        <family val="2"/>
        <scheme val="minor"/>
      </rPr>
      <t xml:space="preserve">MWCOG has a license for the CoStar database. MWCOG's main use of the CoStar database is in the development of the annual regional commercial construction reports. </t>
    </r>
  </si>
  <si>
    <t>https://www.eia.gov/consumption/commercial/data/2012/</t>
  </si>
  <si>
    <t xml:space="preserve">Row: Energy Sources, Fuel Oil; Column: Fuel Oil Energy Intensity, South </t>
  </si>
  <si>
    <t>https://www.eia.gov/consumption/commercial/data/2012/c&amp;e/cfm/c35.php</t>
  </si>
  <si>
    <t>Commercial Buildings Using Fuel Oil or LPG = Total number of commercial buildings * % of commercial buildings using fuel oil or LPG</t>
  </si>
  <si>
    <t>Square Footage of Commercial Buildings Using Fuel Oil or LPG = Total square footage of commercial buildings * % of commercial buildings using fuel oil or LPG</t>
  </si>
  <si>
    <t>Total Fuel Oil or LPG Consumption = Square footage of commercial buildings using fuel oil * Fuel oil energy intensity</t>
  </si>
  <si>
    <r>
      <rPr>
        <b/>
        <vertAlign val="superscript"/>
        <sz val="14"/>
        <color theme="1"/>
        <rFont val="Calibri"/>
        <family val="2"/>
        <scheme val="minor"/>
      </rPr>
      <t>7</t>
    </r>
    <r>
      <rPr>
        <sz val="11"/>
        <color theme="1"/>
        <rFont val="Calibri"/>
        <family val="2"/>
        <scheme val="minor"/>
      </rPr>
      <t xml:space="preserve"> MWCOG. (2016). Washington-Baltimore Regional Air Passenger Survey Geographic Findings Report 2015</t>
    </r>
  </si>
  <si>
    <t>Section II. Findings. Page 8. Table 1: Annual Trip Originations by Airport</t>
  </si>
  <si>
    <t>Appendix H. Page 65. Table 16: Originating Passengers by Jurisdiction</t>
  </si>
  <si>
    <t>www.mwcog.org/documents/2016/11/16/washington-baltimore-regional-air-passenger-survey-geographic-findings-report-airport-access/</t>
  </si>
  <si>
    <t>Webpage last accessed: July 2017</t>
  </si>
  <si>
    <r>
      <rPr>
        <vertAlign val="superscript"/>
        <sz val="11"/>
        <color theme="1"/>
        <rFont val="Calibri"/>
        <family val="2"/>
        <scheme val="minor"/>
      </rPr>
      <t xml:space="preserve">  </t>
    </r>
    <r>
      <rPr>
        <sz val="11"/>
        <color theme="1"/>
        <rFont val="Calibri"/>
        <family val="2"/>
        <scheme val="minor"/>
      </rPr>
      <t>MWCOG. (2013). Washington-Baltimore Regional Air Passenger Survey Geographic Findings Report 2011</t>
    </r>
  </si>
  <si>
    <t>Section II. Findings. Page 6. Table 1: Annual Trip Originations by Airport</t>
  </si>
  <si>
    <t>Appendix G. Page 68. Table G-1: Originating Passengers by Jurisdiction</t>
  </si>
  <si>
    <r>
      <rPr>
        <vertAlign val="superscript"/>
        <sz val="11"/>
        <color theme="1"/>
        <rFont val="Calibri"/>
        <family val="2"/>
        <scheme val="minor"/>
      </rPr>
      <t xml:space="preserve">  </t>
    </r>
    <r>
      <rPr>
        <sz val="11"/>
        <color theme="1"/>
        <rFont val="Calibri"/>
        <family val="2"/>
        <scheme val="minor"/>
      </rPr>
      <t xml:space="preserve">Bureau of Transportation Statistics. Airline Information: Revenue Passenger Miles. </t>
    </r>
  </si>
  <si>
    <t>All Carriers, Domestic and International by Origin Airport for All Airports, BWI, Dulles, and Reagan</t>
  </si>
  <si>
    <t>https://www.transtats.bts.gov/Data_Elements.aspx?Data=3</t>
  </si>
  <si>
    <r>
      <rPr>
        <vertAlign val="superscript"/>
        <sz val="11"/>
        <color theme="1"/>
        <rFont val="Calibri"/>
        <family val="2"/>
        <scheme val="minor"/>
      </rPr>
      <t xml:space="preserve">  </t>
    </r>
    <r>
      <rPr>
        <sz val="11"/>
        <color theme="1"/>
        <rFont val="Calibri"/>
        <family val="2"/>
        <scheme val="minor"/>
      </rPr>
      <t>U.S. Environmental Protection Agency. (2017). Inventory of U.S. GHG Emissions and Sinks - 1990-2015</t>
    </r>
  </si>
  <si>
    <r>
      <t>Chapter 3. Energy. Page 3-24. Table 3-12: CO</t>
    </r>
    <r>
      <rPr>
        <vertAlign val="subscript"/>
        <sz val="11"/>
        <color theme="1"/>
        <rFont val="Calibri"/>
        <family val="2"/>
        <scheme val="minor"/>
      </rPr>
      <t>2</t>
    </r>
    <r>
      <rPr>
        <sz val="11"/>
        <color theme="1"/>
        <rFont val="Calibri"/>
        <family val="2"/>
        <scheme val="minor"/>
      </rPr>
      <t xml:space="preserve"> Emissions from Fossil Fuel Combustion in Transportation End-Use Sector (MMT CO</t>
    </r>
    <r>
      <rPr>
        <vertAlign val="subscript"/>
        <sz val="11"/>
        <color theme="1"/>
        <rFont val="Calibri"/>
        <family val="2"/>
        <scheme val="minor"/>
      </rPr>
      <t>2</t>
    </r>
    <r>
      <rPr>
        <sz val="11"/>
        <color theme="1"/>
        <rFont val="Calibri"/>
        <family val="2"/>
        <scheme val="minor"/>
      </rPr>
      <t xml:space="preserve"> Eq.), Commercial Aircraft row, 2011 and 2015 columns</t>
    </r>
  </si>
  <si>
    <t>www.epa.gov/ghgemissions/inventory-us-greenhouse-gas-emissions-and-sinks-1990-2015</t>
  </si>
  <si>
    <t>Table 14: Refuse/Garbage Tonnage, Tip Fees 2008-2014, column: Refuse Tonnage 2012, page 49</t>
  </si>
  <si>
    <t>http://www.novaregion.org/DocumentCenter/View/11026</t>
  </si>
  <si>
    <t>Website Last Accessed: September 2017</t>
  </si>
  <si>
    <t>Table: Refuse/Garbage Tonnage, Tip Fees, Column: 2015</t>
  </si>
  <si>
    <t xml:space="preserve">Sector: Waste. Search by state, county, and or facility name for all facilities jurisdictions send municipal solid waste (MSW). Click on facility and data year 2015. Under Facility Information and the question "Does the landfill have an active gas collection system?" there will be a Y/N answer.  </t>
  </si>
  <si>
    <t>https://ghgdata.epa.gov/</t>
  </si>
  <si>
    <r>
      <rPr>
        <vertAlign val="superscript"/>
        <sz val="11"/>
        <color theme="1"/>
        <rFont val="Calibri"/>
        <family val="2"/>
        <scheme val="minor"/>
      </rPr>
      <t xml:space="preserve">    </t>
    </r>
    <r>
      <rPr>
        <sz val="11"/>
        <color theme="1"/>
        <rFont val="Calibri"/>
        <family val="2"/>
        <scheme val="minor"/>
      </rPr>
      <t>U.S. Environmental Protection Agency. (2017). Inventory of U.S. GHG Emissions and Sinks - 1990-2015</t>
    </r>
  </si>
  <si>
    <t>Executive Summary, Page ES-7, Table ES-2: Recent Trends in U.S. Greenhouse Gas Emissions and Sinks (MMT CO2 Eq.), row titled "Substitution of Ozone Depleting Substances" under HFCs subheader, 2012 and 2015 columns</t>
  </si>
  <si>
    <t>Local Jurisdiction HFCs = (US HFC total in MMTCO2e * 1,000,000) * (local population/US population)</t>
  </si>
  <si>
    <t>Round 8.3 Cooperative Forecasting Summary Tables - Adopted October 8, 2014 (Excel Spreadsheet)</t>
  </si>
  <si>
    <t>Round 8.4 Cooperative Forecasting Summary Tables - Adopted October 14, 2015 (Excel Spreadsheet)</t>
  </si>
  <si>
    <t>https://www.mwcog.org/documents/2016/11/16/cooperative-forecasts-employment-population-and-household-forecasts-by-transportation-analysis-zone-cooperative-forecast-demographics-housing-population/</t>
  </si>
  <si>
    <r>
      <t xml:space="preserve">Consumption (kWh) </t>
    </r>
    <r>
      <rPr>
        <vertAlign val="superscript"/>
        <sz val="11"/>
        <color theme="1"/>
        <rFont val="Calibri"/>
        <family val="2"/>
        <scheme val="minor"/>
      </rPr>
      <t>1</t>
    </r>
  </si>
  <si>
    <r>
      <t>Consumption (Therms)</t>
    </r>
    <r>
      <rPr>
        <vertAlign val="superscript"/>
        <sz val="11"/>
        <color theme="1"/>
        <rFont val="Calibri"/>
        <family val="2"/>
        <scheme val="minor"/>
      </rPr>
      <t xml:space="preserve"> 1</t>
    </r>
  </si>
  <si>
    <r>
      <t xml:space="preserve">Consumption (Gallons) </t>
    </r>
    <r>
      <rPr>
        <vertAlign val="superscript"/>
        <sz val="11"/>
        <color theme="1"/>
        <rFont val="Calibri"/>
        <family val="2"/>
        <scheme val="minor"/>
      </rPr>
      <t>3</t>
    </r>
  </si>
  <si>
    <r>
      <t>Consumption (Gallons)</t>
    </r>
    <r>
      <rPr>
        <vertAlign val="superscript"/>
        <sz val="11"/>
        <color theme="1"/>
        <rFont val="Calibri"/>
        <family val="2"/>
        <scheme val="minor"/>
      </rPr>
      <t xml:space="preserve"> 3</t>
    </r>
  </si>
  <si>
    <r>
      <t># of Commercial Buildings</t>
    </r>
    <r>
      <rPr>
        <vertAlign val="superscript"/>
        <sz val="11"/>
        <color theme="1"/>
        <rFont val="Calibri"/>
        <family val="2"/>
        <scheme val="minor"/>
      </rPr>
      <t xml:space="preserve"> 4</t>
    </r>
  </si>
  <si>
    <r>
      <t>Total Commercial Sq Footage</t>
    </r>
    <r>
      <rPr>
        <vertAlign val="superscript"/>
        <sz val="11"/>
        <color theme="1"/>
        <rFont val="Calibri"/>
        <family val="2"/>
        <scheme val="minor"/>
      </rPr>
      <t xml:space="preserve"> 4</t>
    </r>
  </si>
  <si>
    <r>
      <t>Consumption (Gallons)</t>
    </r>
    <r>
      <rPr>
        <vertAlign val="superscript"/>
        <sz val="11"/>
        <color theme="1"/>
        <rFont val="Calibri"/>
        <family val="2"/>
        <scheme val="minor"/>
      </rPr>
      <t xml:space="preserve"> 5</t>
    </r>
  </si>
  <si>
    <r>
      <t>N/A</t>
    </r>
    <r>
      <rPr>
        <vertAlign val="superscript"/>
        <sz val="11"/>
        <color theme="1"/>
        <rFont val="Calibri"/>
        <family val="2"/>
        <scheme val="minor"/>
      </rPr>
      <t xml:space="preserve"> 6</t>
    </r>
  </si>
  <si>
    <r>
      <t>Air Passengers Leaving BWI</t>
    </r>
    <r>
      <rPr>
        <vertAlign val="superscript"/>
        <sz val="11"/>
        <color theme="1"/>
        <rFont val="Calibri"/>
        <family val="2"/>
        <scheme val="minor"/>
      </rPr>
      <t xml:space="preserve"> 7</t>
    </r>
  </si>
  <si>
    <r>
      <t>Air Passengers Leaving DCA</t>
    </r>
    <r>
      <rPr>
        <vertAlign val="superscript"/>
        <sz val="11"/>
        <color theme="1"/>
        <rFont val="Calibri"/>
        <family val="2"/>
        <scheme val="minor"/>
      </rPr>
      <t xml:space="preserve"> 7</t>
    </r>
  </si>
  <si>
    <r>
      <t>Air Passengers Leaving IAD</t>
    </r>
    <r>
      <rPr>
        <vertAlign val="superscript"/>
        <sz val="11"/>
        <color theme="1"/>
        <rFont val="Calibri"/>
        <family val="2"/>
        <scheme val="minor"/>
      </rPr>
      <t xml:space="preserve"> 7</t>
    </r>
  </si>
  <si>
    <r>
      <t># of Accounts</t>
    </r>
    <r>
      <rPr>
        <vertAlign val="superscript"/>
        <sz val="11"/>
        <color theme="1"/>
        <rFont val="Calibri"/>
        <family val="2"/>
        <scheme val="minor"/>
      </rPr>
      <t xml:space="preserve"> 1</t>
    </r>
  </si>
  <si>
    <r>
      <t># of Households Using Fuel Oil</t>
    </r>
    <r>
      <rPr>
        <vertAlign val="superscript"/>
        <sz val="11"/>
        <color theme="1"/>
        <rFont val="Calibri"/>
        <family val="2"/>
        <scheme val="minor"/>
      </rPr>
      <t xml:space="preserve"> 2</t>
    </r>
  </si>
  <si>
    <r>
      <t xml:space="preserve"># of Households Using LPG </t>
    </r>
    <r>
      <rPr>
        <vertAlign val="superscript"/>
        <sz val="11"/>
        <color theme="1"/>
        <rFont val="Calibri"/>
        <family val="2"/>
        <scheme val="minor"/>
      </rPr>
      <t>2</t>
    </r>
  </si>
  <si>
    <t xml:space="preserve">Regional models for Transportation and Mobile Emissions use COG Cooperative Forecast data. For the purposes of this inventory work, these models provide greenhouse gas emission outputs.  </t>
  </si>
  <si>
    <r>
      <rPr>
        <i/>
        <u/>
        <sz val="11"/>
        <color theme="1"/>
        <rFont val="Calibri"/>
        <family val="2"/>
        <scheme val="minor"/>
      </rPr>
      <t>Note</t>
    </r>
    <r>
      <rPr>
        <sz val="11"/>
        <color theme="1"/>
        <rFont val="Calibri"/>
        <family val="2"/>
        <scheme val="minor"/>
      </rPr>
      <t xml:space="preserve">: A combination of local, regional and state solid waste reports were used in the development of the solid waste data for this inventory. Local and state reports helped determine waste disposed to landfill v waste-to-energy. </t>
    </r>
  </si>
  <si>
    <r>
      <rPr>
        <b/>
        <vertAlign val="superscript"/>
        <sz val="14"/>
        <color theme="1"/>
        <rFont val="Calibri"/>
        <family val="2"/>
        <scheme val="minor"/>
      </rPr>
      <t xml:space="preserve">6 </t>
    </r>
    <r>
      <rPr>
        <sz val="11"/>
        <color theme="1"/>
        <rFont val="Calibri"/>
        <family val="2"/>
        <scheme val="minor"/>
      </rPr>
      <t>Metropolitan Washington Council of Governments. (2014). Transportation Planning Board Constrained Long Range Plan (CLRP), Version 2.3.57 travel demand model, MOVES2010a mobile emissions model, and Round 8.3 Cooperative Forecasts</t>
    </r>
  </si>
  <si>
    <t>Metropolitan Washington Council of Governments. (2015). Transportation Planning Board Constrained Long Range Plan (CLRP), Version 2.3.57a travel demand model, MOVES2014 mobile emissions model, and Round 8.4 Cooperative Forecasts</t>
  </si>
  <si>
    <t>https://www.epa.gov/moves/nonroad-model-nonroad-engines-equipment-and-vehicles</t>
  </si>
  <si>
    <r>
      <rPr>
        <vertAlign val="superscript"/>
        <sz val="11"/>
        <color theme="1"/>
        <rFont val="Calibri"/>
        <family val="2"/>
        <scheme val="minor"/>
      </rPr>
      <t xml:space="preserve">  </t>
    </r>
    <r>
      <rPr>
        <sz val="11"/>
        <color theme="1"/>
        <rFont val="Calibri"/>
        <family val="2"/>
        <scheme val="minor"/>
      </rPr>
      <t>U.S. Environmental Protection Agency. NONROAD2008 Model</t>
    </r>
  </si>
  <si>
    <t xml:space="preserve">This column lists the ClearPath calculators used in for the development of these inventotes. These calculators are found under each of the main tabs in the same order listed in ClearPath.  </t>
  </si>
  <si>
    <t>% Change, 2005-2015</t>
  </si>
  <si>
    <t>% Change, 2005 - 2015</t>
  </si>
  <si>
    <r>
      <rPr>
        <b/>
        <vertAlign val="superscript"/>
        <sz val="14"/>
        <rFont val="Calibri"/>
        <family val="2"/>
        <scheme val="minor"/>
      </rPr>
      <t>5</t>
    </r>
    <r>
      <rPr>
        <sz val="11"/>
        <rFont val="Calibri"/>
        <family val="2"/>
        <scheme val="minor"/>
      </rPr>
      <t xml:space="preserve"> Energy Information Administration (EIA). (2007, 2012). Commercial Buildings Energy Consumption Survey (CBECS) </t>
    </r>
  </si>
  <si>
    <t>Table B23. Energy Sources, Floorspace, 2003 South and 2012 South Atlantic</t>
  </si>
  <si>
    <t>Table C35. Fuel oil consumption and conditional energy intensity by Census region, 2003 and 2012</t>
  </si>
  <si>
    <t xml:space="preserve">  Energy Information Administration (EIA). (2007, 2016). Commercial Buildings Energy Consumption Survey (CBECS) </t>
  </si>
  <si>
    <t xml:space="preserve">  MWCOG. (2008). Washington-Baltimore Regional Air Passenger Survey Geographic Findings Report </t>
  </si>
  <si>
    <t>Page 10. Table 3: Originating Passengers by Jurisdiction, 2007 data</t>
  </si>
  <si>
    <r>
      <rPr>
        <vertAlign val="superscript"/>
        <sz val="11"/>
        <color theme="1"/>
        <rFont val="Calibri"/>
        <family val="2"/>
        <scheme val="minor"/>
      </rPr>
      <t xml:space="preserve"> </t>
    </r>
    <r>
      <rPr>
        <sz val="11"/>
        <color theme="1"/>
        <rFont val="Calibri"/>
        <family val="2"/>
        <scheme val="minor"/>
      </rPr>
      <t xml:space="preserve"> MWCOG. (2005). Washington-Baltimore Regional Air Passenger Survey Geographic Findings Report </t>
    </r>
  </si>
  <si>
    <t>Demographic and Housing Estimates (2005, 2012 and 2015 ACS, Table DP05)</t>
  </si>
  <si>
    <t>General Housing Characteristics (2005, 2012 and 2015 ACS, DP04)</t>
  </si>
  <si>
    <t>General Economic Characteristics (2005, 2012 and 2015 ACS, DP03)</t>
  </si>
  <si>
    <t>Round 8.0 Cooperative Forecasting Summary Tables - Adopted November 10, 2010 (Excel Spreadsheet)</t>
  </si>
  <si>
    <t>Fugitive Emissions from Natural Gas Distribution </t>
  </si>
  <si>
    <t>Natural Gas Fugitive Emissions</t>
  </si>
  <si>
    <r>
      <t>Total Natural Gas Consumption (Therms)</t>
    </r>
    <r>
      <rPr>
        <vertAlign val="superscript"/>
        <sz val="11"/>
        <color theme="1"/>
        <rFont val="Calibri"/>
        <family val="2"/>
        <scheme val="minor"/>
      </rPr>
      <t xml:space="preserve"> 1</t>
    </r>
  </si>
  <si>
    <r>
      <rPr>
        <b/>
        <vertAlign val="superscript"/>
        <sz val="14"/>
        <color theme="1"/>
        <rFont val="Calibri"/>
        <family val="2"/>
        <scheme val="minor"/>
      </rPr>
      <t>1</t>
    </r>
    <r>
      <rPr>
        <b/>
        <sz val="14"/>
        <color theme="1"/>
        <rFont val="Calibri"/>
        <family val="2"/>
        <scheme val="minor"/>
      </rPr>
      <t xml:space="preserve"> </t>
    </r>
    <r>
      <rPr>
        <sz val="11"/>
        <color theme="1"/>
        <rFont val="Calibri"/>
        <family val="2"/>
        <scheme val="minor"/>
      </rPr>
      <t>MWCOG. (2017). Metropolitan Washington Energy Utility Data Survey Analysis for 2005, 2012 and 2015</t>
    </r>
  </si>
  <si>
    <t>General Housing Characteristics (ACS, DP04)</t>
  </si>
  <si>
    <t>MWCOG. (2016). Original 2005 Regional Greenhouse Gas Inventory Spreadsheets</t>
  </si>
  <si>
    <t>Table 8: Refuse Fee, Disposal, Refuse and Recycling Facilities Fiscal Year 2005, Column: Refuse 2005 Tonnage page 10</t>
  </si>
  <si>
    <t>https://www.novaregion.org/DocumentCenter/Home/View/100</t>
  </si>
  <si>
    <t>Website Last Accessed: February 2018</t>
  </si>
  <si>
    <t>Nothern Virginia Regional Commission (NVRC). (2016). Public Solid Waste Services in the Washington Metropolitan Region (14th ed)</t>
  </si>
  <si>
    <t>Northern Virginia Regional Commission (NVRC). (2017). DRAFT Master Table Waste Report</t>
  </si>
  <si>
    <r>
      <rPr>
        <i/>
        <u/>
        <sz val="11"/>
        <color theme="1"/>
        <rFont val="Calibri"/>
        <family val="2"/>
        <scheme val="minor"/>
      </rPr>
      <t>Note</t>
    </r>
    <r>
      <rPr>
        <sz val="11"/>
        <color theme="1"/>
        <rFont val="Calibri"/>
        <family val="2"/>
        <scheme val="minor"/>
      </rPr>
      <t xml:space="preserve">: EPA's greenhouse gas inventory for the U.S. provides an estimate total emissions from the commercial aircraft sector. This is downscaled to the local level using data from local passenger travel  surveys, local emplanements, and passenger miles. 2005 local passenger travel statistics are an interpolation of 2000 and 2007 data. </t>
    </r>
  </si>
  <si>
    <t xml:space="preserve">                  Per Household Consumption = Total gallons of statewide residential consumption / Statewide # of households using fuel oil</t>
  </si>
  <si>
    <t xml:space="preserve">                  Residential Consumption in Gallons = # of households using fuel oil in community * Per household consumption</t>
  </si>
  <si>
    <r>
      <rPr>
        <i/>
        <u/>
        <sz val="11"/>
        <color theme="1"/>
        <rFont val="Calibri"/>
        <family val="2"/>
        <scheme val="minor"/>
      </rPr>
      <t>Notes</t>
    </r>
    <r>
      <rPr>
        <sz val="11"/>
        <color theme="1"/>
        <rFont val="Calibri"/>
        <family val="2"/>
        <scheme val="minor"/>
      </rPr>
      <t xml:space="preserve">: Residential consumption is derived by downscaling EIA statewide consumption totals:  </t>
    </r>
  </si>
  <si>
    <t>1, 3 and 5 year estimates, 2005, 2005-2007, 2005-2009, and 2011-2015</t>
  </si>
  <si>
    <t xml:space="preserve">Number of households using fuel oil and LPG was not available for cities in 2005 (exceptions: District of Columbia and Alexandria). The city to county ratio of households in2015 was applied to 2005 to downscale from county households. Household data was interpolated for 2012. </t>
  </si>
  <si>
    <t>Emissions from Agricultural Activities</t>
  </si>
  <si>
    <t>Agriculture</t>
  </si>
  <si>
    <r>
      <t xml:space="preserve">Population </t>
    </r>
    <r>
      <rPr>
        <vertAlign val="superscript"/>
        <sz val="11"/>
        <color theme="1"/>
        <rFont val="Calibri"/>
        <family val="2"/>
        <scheme val="minor"/>
      </rPr>
      <t>13</t>
    </r>
  </si>
  <si>
    <r>
      <t>Employment</t>
    </r>
    <r>
      <rPr>
        <vertAlign val="superscript"/>
        <sz val="11"/>
        <color theme="1"/>
        <rFont val="Calibri"/>
        <family val="2"/>
        <scheme val="minor"/>
      </rPr>
      <t xml:space="preserve"> 14</t>
    </r>
  </si>
  <si>
    <t>https://cast.chesapeakebay.net</t>
  </si>
  <si>
    <t xml:space="preserve">AG Module </t>
  </si>
  <si>
    <t>Webpage last accessed: December 2017</t>
  </si>
  <si>
    <t>U.S. EPA. (2017). EPA State GHG Inventory and Projection Tool.</t>
  </si>
  <si>
    <t>www.epa.gov/statelocalenergy/download-state-inventory-and-projection-tool</t>
  </si>
  <si>
    <t>1 and 5 year estimates, 2005, 2008-2012 and 2011-2015</t>
  </si>
  <si>
    <r>
      <rPr>
        <i/>
        <u/>
        <sz val="11"/>
        <rFont val="Calibri"/>
        <family val="2"/>
      </rPr>
      <t>Note</t>
    </r>
    <r>
      <rPr>
        <sz val="11"/>
        <rFont val="Calibri"/>
        <family val="2"/>
      </rPr>
      <t>: 2005 estimates for cities (except DC and Alexandria) are downscaled from the ratios found in  the U.S. Census Bureau 2008-2012 American Community Survey 5-Year Population Estimates.</t>
    </r>
  </si>
  <si>
    <r>
      <rPr>
        <i/>
        <u/>
        <sz val="11"/>
        <color theme="1"/>
        <rFont val="Calibri"/>
        <family val="2"/>
        <scheme val="minor"/>
      </rPr>
      <t>Note</t>
    </r>
    <r>
      <rPr>
        <sz val="11"/>
        <color theme="1"/>
        <rFont val="Calibri"/>
        <family val="2"/>
        <scheme val="minor"/>
      </rPr>
      <t>: EPA's US  greenhouse gas emissions inventory provides a national emissions estimate of substitutions for Ozone depleting substances, which primary result in HFC emissions as well as small amounts of perfluorocarbons (PFC) emissions. Data is not available at the local level for ozone depleting substances. The national total has been downscaled to the local level by population. Population estimates in 2005 for cities (except DC and Alexandria) are downscaled from the ratios found in  the U.S. Census Bureau 2008-2012 American Community Survey 5-Year Population Estimates.</t>
    </r>
  </si>
  <si>
    <t xml:space="preserve">Rail Transportation </t>
  </si>
  <si>
    <t>https://www.transit.dot.gov/ntd/data-product/2015-annual-database-energy-consumption</t>
  </si>
  <si>
    <t>Website Last Accessed: March 2018</t>
  </si>
  <si>
    <t xml:space="preserve">2005, 2012, 2015 Annual Energy Consumption </t>
  </si>
  <si>
    <t>https://www.transit.dot.gov/ntd/data-product/2012-annual-databases-energy-consumption</t>
  </si>
  <si>
    <t>https://www.transit.dot.gov/ntd/data-product/2005-annual-database-energy-consumption</t>
  </si>
  <si>
    <r>
      <rPr>
        <b/>
        <vertAlign val="superscript"/>
        <sz val="14"/>
        <color theme="1"/>
        <rFont val="Calibri"/>
        <family val="2"/>
        <scheme val="minor"/>
      </rPr>
      <t>8</t>
    </r>
    <r>
      <rPr>
        <vertAlign val="superscript"/>
        <sz val="11"/>
        <color theme="1"/>
        <rFont val="Calibri"/>
        <family val="2"/>
        <scheme val="minor"/>
      </rPr>
      <t xml:space="preserve"> </t>
    </r>
    <r>
      <rPr>
        <sz val="11"/>
        <color theme="1"/>
        <rFont val="Calibri"/>
        <family val="2"/>
        <scheme val="minor"/>
      </rPr>
      <t>Federal Transit Administration. National Transit Database</t>
    </r>
  </si>
  <si>
    <r>
      <rPr>
        <i/>
        <u/>
        <sz val="11"/>
        <color theme="1"/>
        <rFont val="Calibri"/>
        <family val="2"/>
        <scheme val="minor"/>
      </rPr>
      <t>Note</t>
    </r>
    <r>
      <rPr>
        <sz val="11"/>
        <color theme="1"/>
        <rFont val="Calibri"/>
        <family val="2"/>
        <scheme val="minor"/>
      </rPr>
      <t xml:space="preserve">: FTA provides passenger rail diesel consumption data for transit authorities. Emissions are calculated using diesel consumption in gallons and a percent attributable to metropolitan Washington. 59% of MARC stations are located in the COG region in MD. 75% of VRE stations are located in Northern VA. Emissions are then downscaled to local jurisdictions by population.  </t>
    </r>
  </si>
  <si>
    <r>
      <t>N/A</t>
    </r>
    <r>
      <rPr>
        <vertAlign val="superscript"/>
        <sz val="11"/>
        <color theme="1"/>
        <rFont val="Calibri"/>
        <family val="2"/>
        <scheme val="minor"/>
      </rPr>
      <t xml:space="preserve"> 8</t>
    </r>
  </si>
  <si>
    <r>
      <t>Population Served by Septic</t>
    </r>
    <r>
      <rPr>
        <vertAlign val="superscript"/>
        <sz val="11"/>
        <color theme="1"/>
        <rFont val="Calibri"/>
        <family val="2"/>
        <scheme val="minor"/>
      </rPr>
      <t xml:space="preserve"> 9</t>
    </r>
  </si>
  <si>
    <r>
      <t>Population Served by Sewer</t>
    </r>
    <r>
      <rPr>
        <vertAlign val="superscript"/>
        <sz val="11"/>
        <color theme="1"/>
        <rFont val="Calibri"/>
        <family val="2"/>
        <scheme val="minor"/>
      </rPr>
      <t xml:space="preserve"> 9</t>
    </r>
  </si>
  <si>
    <r>
      <t>Daily Nitrogen Load (kg N / day)</t>
    </r>
    <r>
      <rPr>
        <vertAlign val="superscript"/>
        <sz val="11"/>
        <color theme="1"/>
        <rFont val="Calibri"/>
        <family val="2"/>
        <scheme val="minor"/>
      </rPr>
      <t xml:space="preserve"> 9</t>
    </r>
  </si>
  <si>
    <r>
      <t xml:space="preserve">Dairy Cows ('000 head) </t>
    </r>
    <r>
      <rPr>
        <vertAlign val="superscript"/>
        <sz val="11"/>
        <color theme="1"/>
        <rFont val="Calibri"/>
        <family val="2"/>
        <scheme val="minor"/>
      </rPr>
      <t>10</t>
    </r>
  </si>
  <si>
    <r>
      <t xml:space="preserve">Beef Cattle ('000 head) </t>
    </r>
    <r>
      <rPr>
        <vertAlign val="superscript"/>
        <sz val="11"/>
        <color theme="1"/>
        <rFont val="Calibri"/>
        <family val="2"/>
        <scheme val="minor"/>
      </rPr>
      <t>10</t>
    </r>
  </si>
  <si>
    <r>
      <t xml:space="preserve">Sheep ('000 head) </t>
    </r>
    <r>
      <rPr>
        <vertAlign val="superscript"/>
        <sz val="11"/>
        <color theme="1"/>
        <rFont val="Calibri"/>
        <family val="2"/>
        <scheme val="minor"/>
      </rPr>
      <t>10</t>
    </r>
  </si>
  <si>
    <r>
      <t xml:space="preserve">Goats ('000 head) </t>
    </r>
    <r>
      <rPr>
        <vertAlign val="superscript"/>
        <sz val="11"/>
        <color theme="1"/>
        <rFont val="Calibri"/>
        <family val="2"/>
        <scheme val="minor"/>
      </rPr>
      <t>10</t>
    </r>
  </si>
  <si>
    <r>
      <t xml:space="preserve">Horses ('000 head) </t>
    </r>
    <r>
      <rPr>
        <vertAlign val="superscript"/>
        <sz val="11"/>
        <color theme="1"/>
        <rFont val="Calibri"/>
        <family val="2"/>
        <scheme val="minor"/>
      </rPr>
      <t>10</t>
    </r>
  </si>
  <si>
    <r>
      <t xml:space="preserve">Crop Production-Corn ('000 bushels) </t>
    </r>
    <r>
      <rPr>
        <vertAlign val="superscript"/>
        <sz val="11"/>
        <color theme="1"/>
        <rFont val="Calibri"/>
        <family val="2"/>
        <scheme val="minor"/>
      </rPr>
      <t>10</t>
    </r>
  </si>
  <si>
    <r>
      <t>Crop Production-Wheat ('000 bushels)</t>
    </r>
    <r>
      <rPr>
        <vertAlign val="superscript"/>
        <sz val="11"/>
        <color theme="1"/>
        <rFont val="Calibri"/>
        <family val="2"/>
        <scheme val="minor"/>
      </rPr>
      <t>10</t>
    </r>
  </si>
  <si>
    <r>
      <t>Crop Production-Soybeans ('000 bushels)</t>
    </r>
    <r>
      <rPr>
        <vertAlign val="superscript"/>
        <sz val="11"/>
        <color theme="1"/>
        <rFont val="Calibri"/>
        <family val="2"/>
        <scheme val="minor"/>
      </rPr>
      <t>10</t>
    </r>
  </si>
  <si>
    <r>
      <t>MSW Landfilled (tons)</t>
    </r>
    <r>
      <rPr>
        <vertAlign val="superscript"/>
        <sz val="11"/>
        <color theme="1"/>
        <rFont val="Calibri"/>
        <family val="2"/>
        <scheme val="minor"/>
      </rPr>
      <t>11</t>
    </r>
  </si>
  <si>
    <r>
      <t xml:space="preserve">Methane Collection at Receiving Landfill? </t>
    </r>
    <r>
      <rPr>
        <vertAlign val="superscript"/>
        <sz val="11"/>
        <color theme="1"/>
        <rFont val="Calibri"/>
        <family val="2"/>
        <scheme val="minor"/>
      </rPr>
      <t>12</t>
    </r>
  </si>
  <si>
    <r>
      <t>Mass of MSW Combusted (tons)</t>
    </r>
    <r>
      <rPr>
        <vertAlign val="superscript"/>
        <sz val="11"/>
        <color theme="1"/>
        <rFont val="Calibri"/>
        <family val="2"/>
        <scheme val="minor"/>
      </rPr>
      <t xml:space="preserve"> 11</t>
    </r>
  </si>
  <si>
    <r>
      <t xml:space="preserve">Population </t>
    </r>
    <r>
      <rPr>
        <vertAlign val="superscript"/>
        <sz val="11"/>
        <color theme="1"/>
        <rFont val="Calibri"/>
        <family val="2"/>
        <scheme val="minor"/>
      </rPr>
      <t>14</t>
    </r>
  </si>
  <si>
    <r>
      <t>Housing Units</t>
    </r>
    <r>
      <rPr>
        <vertAlign val="superscript"/>
        <sz val="11"/>
        <color theme="1"/>
        <rFont val="Calibri"/>
        <family val="2"/>
        <scheme val="minor"/>
      </rPr>
      <t xml:space="preserve"> 14</t>
    </r>
  </si>
  <si>
    <r>
      <t>Population</t>
    </r>
    <r>
      <rPr>
        <vertAlign val="superscript"/>
        <sz val="11"/>
        <color theme="1"/>
        <rFont val="Calibri"/>
        <family val="2"/>
        <scheme val="minor"/>
      </rPr>
      <t xml:space="preserve"> 15</t>
    </r>
  </si>
  <si>
    <r>
      <t xml:space="preserve">Housing Units </t>
    </r>
    <r>
      <rPr>
        <vertAlign val="superscript"/>
        <sz val="11"/>
        <color theme="1"/>
        <rFont val="Calibri"/>
        <family val="2"/>
        <scheme val="minor"/>
      </rPr>
      <t>15</t>
    </r>
  </si>
  <si>
    <r>
      <t>Employment</t>
    </r>
    <r>
      <rPr>
        <vertAlign val="superscript"/>
        <sz val="11"/>
        <color theme="1"/>
        <rFont val="Calibri"/>
        <family val="2"/>
        <scheme val="minor"/>
      </rPr>
      <t xml:space="preserve"> 15</t>
    </r>
  </si>
  <si>
    <r>
      <t xml:space="preserve">Households </t>
    </r>
    <r>
      <rPr>
        <sz val="10"/>
        <color theme="1"/>
        <rFont val="Calibri"/>
        <family val="2"/>
        <scheme val="minor"/>
      </rPr>
      <t>(Occupied Housing Units)</t>
    </r>
    <r>
      <rPr>
        <sz val="11"/>
        <color theme="1"/>
        <rFont val="Calibri"/>
        <family val="2"/>
        <scheme val="minor"/>
      </rPr>
      <t xml:space="preserve"> </t>
    </r>
    <r>
      <rPr>
        <vertAlign val="superscript"/>
        <sz val="11"/>
        <color theme="1"/>
        <rFont val="Calibri"/>
        <family val="2"/>
        <scheme val="minor"/>
      </rPr>
      <t>14</t>
    </r>
  </si>
  <si>
    <r>
      <rPr>
        <b/>
        <vertAlign val="superscript"/>
        <sz val="14"/>
        <color theme="1"/>
        <rFont val="Calibri"/>
        <family val="2"/>
        <scheme val="minor"/>
      </rPr>
      <t>9</t>
    </r>
    <r>
      <rPr>
        <sz val="11"/>
        <color theme="1"/>
        <rFont val="Calibri"/>
        <family val="2"/>
        <scheme val="minor"/>
      </rPr>
      <t xml:space="preserve"> MWCOG Wastewater Models</t>
    </r>
  </si>
  <si>
    <r>
      <rPr>
        <b/>
        <vertAlign val="superscript"/>
        <sz val="14"/>
        <color theme="1"/>
        <rFont val="Calibri"/>
        <family val="2"/>
        <scheme val="minor"/>
      </rPr>
      <t>10</t>
    </r>
    <r>
      <rPr>
        <sz val="11"/>
        <color theme="1"/>
        <rFont val="Calibri"/>
        <family val="2"/>
        <scheme val="minor"/>
      </rPr>
      <t xml:space="preserve"> U.S. EPA. (2018). Chesapeake Assessment Scenario Tool (CAST).</t>
    </r>
  </si>
  <si>
    <r>
      <rPr>
        <b/>
        <vertAlign val="superscript"/>
        <sz val="14"/>
        <color theme="1"/>
        <rFont val="Calibri"/>
        <family val="2"/>
        <scheme val="minor"/>
      </rPr>
      <t>11</t>
    </r>
    <r>
      <rPr>
        <b/>
        <sz val="12"/>
        <color theme="1"/>
        <rFont val="Calibri"/>
        <family val="2"/>
        <scheme val="minor"/>
      </rPr>
      <t xml:space="preserve"> </t>
    </r>
    <r>
      <rPr>
        <sz val="11"/>
        <color theme="1"/>
        <rFont val="Calibri"/>
        <family val="2"/>
        <scheme val="minor"/>
      </rPr>
      <t>Northern Virginia Regional Commission (NVRC). (2007). 9th Annual Survey of Public Solid Waste Services in the Washington Metropolitan Region</t>
    </r>
  </si>
  <si>
    <r>
      <rPr>
        <b/>
        <vertAlign val="superscript"/>
        <sz val="14"/>
        <color theme="1"/>
        <rFont val="Calibri"/>
        <family val="2"/>
        <scheme val="minor"/>
      </rPr>
      <t>12</t>
    </r>
    <r>
      <rPr>
        <sz val="11"/>
        <color theme="1"/>
        <rFont val="Calibri"/>
        <family val="2"/>
        <scheme val="minor"/>
      </rPr>
      <t xml:space="preserve"> US Environmental Protection Agency. (data year 2015). Facility Level Greenhouse Gas Tool (FLIGHT)</t>
    </r>
  </si>
  <si>
    <r>
      <rPr>
        <b/>
        <vertAlign val="superscript"/>
        <sz val="14"/>
        <color theme="1"/>
        <rFont val="Calibri"/>
        <family val="2"/>
        <scheme val="minor"/>
      </rPr>
      <t xml:space="preserve">13 </t>
    </r>
    <r>
      <rPr>
        <vertAlign val="superscript"/>
        <sz val="11"/>
        <color theme="1"/>
        <rFont val="Calibri"/>
        <family val="2"/>
        <scheme val="minor"/>
      </rPr>
      <t xml:space="preserve"> </t>
    </r>
    <r>
      <rPr>
        <sz val="11"/>
        <color theme="1"/>
        <rFont val="Calibri"/>
        <family val="2"/>
        <scheme val="minor"/>
      </rPr>
      <t>U.S. Census Bureau. American Community Survey 1 and 5-Year Population Estimates</t>
    </r>
  </si>
  <si>
    <r>
      <rPr>
        <b/>
        <vertAlign val="superscript"/>
        <sz val="14"/>
        <color theme="1"/>
        <rFont val="Calibri"/>
        <family val="2"/>
        <scheme val="minor"/>
      </rPr>
      <t xml:space="preserve">14 </t>
    </r>
    <r>
      <rPr>
        <sz val="11"/>
        <color theme="1"/>
        <rFont val="Calibri"/>
        <family val="2"/>
        <scheme val="minor"/>
      </rPr>
      <t>U.S. Census Bureau. American Community Survey 1 and 5-Year Population Estimates</t>
    </r>
  </si>
  <si>
    <r>
      <rPr>
        <b/>
        <vertAlign val="superscript"/>
        <sz val="14"/>
        <color theme="1"/>
        <rFont val="Calibri"/>
        <family val="2"/>
        <scheme val="minor"/>
      </rPr>
      <t xml:space="preserve">15 </t>
    </r>
    <r>
      <rPr>
        <sz val="11"/>
        <color theme="1"/>
        <rFont val="Calibri"/>
        <family val="2"/>
        <scheme val="minor"/>
      </rPr>
      <t xml:space="preserve">MWCOG Cooperative Forecasts  </t>
    </r>
  </si>
  <si>
    <r>
      <rPr>
        <vertAlign val="superscript"/>
        <sz val="11"/>
        <color theme="1"/>
        <rFont val="Calibri"/>
        <family val="2"/>
        <scheme val="minor"/>
      </rPr>
      <t xml:space="preserve">  </t>
    </r>
    <r>
      <rPr>
        <sz val="11"/>
        <color theme="1"/>
        <rFont val="Calibri"/>
        <family val="2"/>
        <scheme val="minor"/>
      </rPr>
      <t>U.S. Census Bureau. 2005 American Community Survey Population Estimates</t>
    </r>
  </si>
  <si>
    <t>Demographic and Housing Estimates (2005 ACS, Table DP05)</t>
  </si>
  <si>
    <t xml:space="preserve"> MWCOG. (2016). Original 2005 Greenhouse Gas Inventory </t>
  </si>
  <si>
    <t xml:space="preserve">MWCOG Cooperative Forecasts </t>
  </si>
  <si>
    <r>
      <rPr>
        <i/>
        <u/>
        <sz val="11"/>
        <color theme="1"/>
        <rFont val="Calibri"/>
        <family val="2"/>
        <scheme val="minor"/>
      </rPr>
      <t>Note</t>
    </r>
    <r>
      <rPr>
        <sz val="11"/>
        <color theme="1"/>
        <rFont val="Calibri"/>
        <family val="2"/>
        <scheme val="minor"/>
      </rPr>
      <t xml:space="preserve">: ACS population data used where MWCOG Cooperative Forecast data unavailable. </t>
    </r>
  </si>
  <si>
    <r>
      <t>Poultry, Layers ('000 head)</t>
    </r>
    <r>
      <rPr>
        <vertAlign val="superscript"/>
        <sz val="11"/>
        <color theme="1"/>
        <rFont val="Calibri"/>
        <family val="2"/>
        <scheme val="minor"/>
      </rPr>
      <t>10</t>
    </r>
  </si>
  <si>
    <r>
      <t xml:space="preserve">Poultry, Broilers ('000 head) </t>
    </r>
    <r>
      <rPr>
        <vertAlign val="superscript"/>
        <sz val="11"/>
        <color theme="1"/>
        <rFont val="Calibri"/>
        <family val="2"/>
        <scheme val="minor"/>
      </rPr>
      <t>10</t>
    </r>
  </si>
  <si>
    <r>
      <t xml:space="preserve">Poultry, Turkeys ('000 head) </t>
    </r>
    <r>
      <rPr>
        <vertAlign val="superscript"/>
        <sz val="11"/>
        <color theme="1"/>
        <rFont val="Calibri"/>
        <family val="2"/>
        <scheme val="minor"/>
      </rPr>
      <t>10</t>
    </r>
  </si>
  <si>
    <t>INVENTORY INPUTS - MONTGOMERY COUNTY TOTALS</t>
  </si>
  <si>
    <t xml:space="preserve">COMMUNITY GREENHOUSE GAS INVENTORY </t>
  </si>
  <si>
    <r>
      <t xml:space="preserve">Swine ('000 head) </t>
    </r>
    <r>
      <rPr>
        <vertAlign val="superscript"/>
        <sz val="11"/>
        <color theme="1"/>
        <rFont val="Calibri"/>
        <family val="2"/>
        <scheme val="minor"/>
      </rPr>
      <t>10</t>
    </r>
  </si>
  <si>
    <r>
      <t xml:space="preserve">Fertilier Applied, Synthetic (kg N) </t>
    </r>
    <r>
      <rPr>
        <vertAlign val="superscript"/>
        <sz val="11"/>
        <color theme="1"/>
        <rFont val="Calibri"/>
        <family val="2"/>
        <scheme val="minor"/>
      </rPr>
      <t>10</t>
    </r>
  </si>
  <si>
    <r>
      <t xml:space="preserve">Fertilier Applied, Manure (kg N) </t>
    </r>
    <r>
      <rPr>
        <vertAlign val="superscript"/>
        <sz val="11"/>
        <color theme="1"/>
        <rFont val="Calibri"/>
        <family val="2"/>
        <scheme val="minor"/>
      </rPr>
      <t>10</t>
    </r>
    <r>
      <rPr>
        <sz val="11"/>
        <color theme="1"/>
        <rFont val="Calibri"/>
        <family val="2"/>
        <scheme val="minor"/>
      </rPr>
      <t/>
    </r>
  </si>
  <si>
    <r>
      <t xml:space="preserve">Fertilier Applied, Biosolids (kg N) </t>
    </r>
    <r>
      <rPr>
        <vertAlign val="superscript"/>
        <sz val="11"/>
        <color theme="1"/>
        <rFont val="Calibri"/>
        <family val="2"/>
        <scheme val="minor"/>
      </rPr>
      <t>10</t>
    </r>
  </si>
  <si>
    <t xml:space="preserve">Enteric Fermentation </t>
  </si>
  <si>
    <t xml:space="preserve">Manure Management </t>
  </si>
  <si>
    <r>
      <t xml:space="preserve">Manure Management </t>
    </r>
    <r>
      <rPr>
        <sz val="10"/>
        <color theme="1"/>
        <rFont val="Calibri"/>
        <family val="2"/>
        <scheme val="minor"/>
      </rPr>
      <t>(all enteric fermentation metrics + chickens)</t>
    </r>
  </si>
  <si>
    <t xml:space="preserve">AGRICULTURE </t>
  </si>
  <si>
    <t xml:space="preserve">Ag Soils </t>
  </si>
  <si>
    <t>AGRICULTURE</t>
  </si>
  <si>
    <r>
      <t>Ag Soils</t>
    </r>
    <r>
      <rPr>
        <sz val="10"/>
        <color theme="1"/>
        <rFont val="Calibri"/>
        <family val="2"/>
        <scheme val="minor"/>
      </rPr>
      <t xml:space="preserve"> (all enteric fermentation and manure management metrics + crop production and fertilizer use)</t>
    </r>
  </si>
  <si>
    <r>
      <rPr>
        <i/>
        <u/>
        <sz val="11"/>
        <color theme="1"/>
        <rFont val="Calibri"/>
        <family val="2"/>
        <scheme val="minor"/>
      </rPr>
      <t>Note:</t>
    </r>
    <r>
      <rPr>
        <sz val="11"/>
        <color theme="1"/>
        <rFont val="Calibri"/>
        <family val="2"/>
        <scheme val="minor"/>
      </rPr>
      <t xml:space="preserve"> CAST model outputs are entered into the EPA AG Module, which calculates the GHG emissions based on state-level agricultural and emission factors. CAST model provides an urban fertilizer application output for the District of Columbia and Virginia independent cities. Urban fertilizer for Maryland cities and Town of Purcellville are downscaled from county data.  </t>
    </r>
  </si>
  <si>
    <r>
      <t>Emissions (MMTCO</t>
    </r>
    <r>
      <rPr>
        <b/>
        <vertAlign val="subscript"/>
        <sz val="14"/>
        <color theme="1"/>
        <rFont val="Calibri"/>
        <family val="2"/>
        <scheme val="minor"/>
      </rPr>
      <t>2</t>
    </r>
    <r>
      <rPr>
        <b/>
        <sz val="14"/>
        <color theme="1"/>
        <rFont val="Calibri"/>
        <family val="2"/>
        <scheme val="minor"/>
      </rPr>
      <t xml:space="preserve">e) </t>
    </r>
  </si>
  <si>
    <t>DETAILED EMISSIONS RESULTS TABLE - MONTGOMERY COUNTY TOTALS</t>
  </si>
  <si>
    <r>
      <t>Emissions (MTCO</t>
    </r>
    <r>
      <rPr>
        <b/>
        <vertAlign val="subscript"/>
        <sz val="14"/>
        <color theme="1"/>
        <rFont val="Calibri"/>
        <family val="2"/>
        <scheme val="minor"/>
      </rPr>
      <t>2</t>
    </r>
    <r>
      <rPr>
        <b/>
        <sz val="14"/>
        <color theme="1"/>
        <rFont val="Calibri"/>
        <family val="2"/>
        <scheme val="minor"/>
      </rPr>
      <t xml:space="preserve">e) </t>
    </r>
  </si>
  <si>
    <r>
      <t>Metric Tons of CO2 Equivalent (MTCO2e) and Million Metric Tons of CO</t>
    </r>
    <r>
      <rPr>
        <vertAlign val="subscript"/>
        <sz val="11"/>
        <color theme="1"/>
        <rFont val="Calibri"/>
        <family val="2"/>
        <scheme val="minor"/>
      </rPr>
      <t>2</t>
    </r>
    <r>
      <rPr>
        <sz val="11"/>
        <color theme="1"/>
        <rFont val="Calibri"/>
        <family val="2"/>
        <scheme val="minor"/>
      </rPr>
      <t xml:space="preserve"> Equivalent (MMTCO</t>
    </r>
    <r>
      <rPr>
        <vertAlign val="subscript"/>
        <sz val="11"/>
        <color theme="1"/>
        <rFont val="Calibri"/>
        <family val="2"/>
        <scheme val="minor"/>
      </rPr>
      <t>2</t>
    </r>
    <r>
      <rPr>
        <sz val="11"/>
        <color theme="1"/>
        <rFont val="Calibri"/>
        <family val="2"/>
        <scheme val="minor"/>
      </rPr>
      <t xml:space="preserve">e) by emissions activity or source for 2005, 2012, 2015 and percent change between 2005 and 2015. </t>
    </r>
  </si>
  <si>
    <t>YES (mostly)</t>
  </si>
  <si>
    <r>
      <t xml:space="preserve">Sq Feet of Commercial Space Using Fuel Oil </t>
    </r>
    <r>
      <rPr>
        <vertAlign val="superscript"/>
        <sz val="11"/>
        <color theme="1"/>
        <rFont val="Calibri"/>
        <family val="2"/>
        <scheme val="minor"/>
      </rPr>
      <t xml:space="preserve"> 5</t>
    </r>
  </si>
  <si>
    <r>
      <t xml:space="preserve">Sq Feet of Commercial Space Using LPG </t>
    </r>
    <r>
      <rPr>
        <vertAlign val="superscript"/>
        <sz val="11"/>
        <color theme="1"/>
        <rFont val="Calibri"/>
        <family val="2"/>
        <scheme val="minor"/>
      </rPr>
      <t>5</t>
    </r>
  </si>
  <si>
    <r>
      <rPr>
        <i/>
        <u/>
        <sz val="11"/>
        <rFont val="Calibri"/>
        <family val="2"/>
        <scheme val="minor"/>
      </rPr>
      <t>Note</t>
    </r>
    <r>
      <rPr>
        <sz val="11"/>
        <rFont val="Calibri"/>
        <family val="2"/>
        <scheme val="minor"/>
      </rPr>
      <t xml:space="preserve">: Based on EIA data, it is estimated that 18-25% of the commercial square footage in the region uses fuel oil and 8-10% use LPG (varies by year). CoStar and EIA data are used to calculate the commercial consumption of non-utility fuel: </t>
    </r>
  </si>
  <si>
    <r>
      <t>This column lists the main local input data that impacts the greenhouse gas emission outputs (Metric Tons of CO</t>
    </r>
    <r>
      <rPr>
        <vertAlign val="subscript"/>
        <sz val="11"/>
        <color theme="1"/>
        <rFont val="Calibri"/>
        <family val="2"/>
        <scheme val="minor"/>
      </rPr>
      <t>2</t>
    </r>
    <r>
      <rPr>
        <sz val="11"/>
        <color theme="1"/>
        <rFont val="Calibri"/>
        <family val="2"/>
        <scheme val="minor"/>
      </rPr>
      <t xml:space="preserve"> Equivalent -MTCO</t>
    </r>
    <r>
      <rPr>
        <vertAlign val="subscript"/>
        <sz val="11"/>
        <color theme="1"/>
        <rFont val="Calibri"/>
        <family val="2"/>
        <scheme val="minor"/>
      </rPr>
      <t>2</t>
    </r>
    <r>
      <rPr>
        <sz val="11"/>
        <color theme="1"/>
        <rFont val="Calibri"/>
        <family val="2"/>
        <scheme val="minor"/>
      </rPr>
      <t xml:space="preserve">e) and the percent change in those inputs between 2005 and 2015. </t>
    </r>
  </si>
  <si>
    <t>LAND USE</t>
  </si>
  <si>
    <t>Forests and "Trees Outside Forests"</t>
  </si>
  <si>
    <t>Forests</t>
  </si>
  <si>
    <t>Trees Outside Forests</t>
  </si>
  <si>
    <t>Forests remaining forests</t>
  </si>
  <si>
    <t>Forests converted to other lands</t>
  </si>
  <si>
    <t>Other lands converted to forests</t>
  </si>
  <si>
    <t>Sequestration from trees</t>
  </si>
  <si>
    <t>Emissions from tree loss</t>
  </si>
  <si>
    <t>TOTAL (GROSS) GREENHOUSE GAS EMISSIONS</t>
  </si>
  <si>
    <t>TOTAL (NET) GREENHOUSE GAS EMISSIONS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</si>
</sst>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_(* #,##0.0_);_(* \(#,##0.0\);_(* &quot;-&quot;??_);_(@_)"/>
    <numFmt numFmtId="166" formatCode="_(* #,##0.000_);_(* \(#,##0.000\);_(* &quot;-&quot;??_);_(@_)"/>
    <numFmt numFmtId="167" formatCode="0.000"/>
  </numFmts>
  <fonts count="2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8"/>
      <color theme="1"/>
      <name val="Calibri"/>
      <family val="2"/>
      <scheme val="minor"/>
    </font>
    <font>
      <sz val="10"/>
      <color theme="1"/>
      <name val="Calibri"/>
      <family val="2"/>
      <scheme val="minor"/>
    </font>
    <font>
      <b/>
      <vertAlign val="subscript"/>
      <sz val="14"/>
      <color theme="1"/>
      <name val="Calibri"/>
      <family val="2"/>
      <scheme val="minor"/>
    </font>
    <font>
      <b/>
      <sz val="12"/>
      <color theme="1"/>
      <name val="Calibri"/>
      <family val="2"/>
      <scheme val="minor"/>
    </font>
    <font>
      <b/>
      <sz val="11"/>
      <color rgb="FF000000"/>
      <name val="Calibri"/>
      <family val="2"/>
    </font>
    <font>
      <b/>
      <sz val="14"/>
      <color theme="0"/>
      <name val="Calibri"/>
      <family val="2"/>
      <scheme val="minor"/>
    </font>
    <font>
      <sz val="11"/>
      <name val="Calibri"/>
      <family val="2"/>
      <scheme val="minor"/>
    </font>
    <font>
      <vertAlign val="subscript"/>
      <sz val="11"/>
      <color theme="1"/>
      <name val="Calibri"/>
      <family val="2"/>
      <scheme val="minor"/>
    </font>
    <font>
      <b/>
      <sz val="14"/>
      <color theme="1"/>
      <name val="Calibri"/>
      <family val="2"/>
      <scheme val="minor"/>
    </font>
    <font>
      <sz val="11"/>
      <color theme="1"/>
      <name val="Calibri"/>
      <family val="2"/>
      <scheme val="minor"/>
    </font>
    <font>
      <b/>
      <sz val="18"/>
      <color theme="1"/>
      <name val="Calibri"/>
      <family val="2"/>
      <scheme val="minor"/>
    </font>
    <font>
      <b/>
      <sz val="11"/>
      <color theme="1"/>
      <name val="Calibri"/>
      <family val="2"/>
      <scheme val="minor"/>
    </font>
    <font>
      <b/>
      <sz val="14"/>
      <color theme="0"/>
      <name val="Calibri"/>
      <family val="2"/>
      <scheme val="minor"/>
    </font>
    <font>
      <b/>
      <sz val="12"/>
      <color theme="1"/>
      <name val="Calibri"/>
      <family val="2"/>
      <scheme val="minor"/>
    </font>
    <font>
      <sz val="11"/>
      <name val="Calibri"/>
      <family val="2"/>
      <scheme val="minor"/>
    </font>
    <font>
      <b/>
      <vertAlign val="superscript"/>
      <sz val="14"/>
      <color theme="1"/>
      <name val="Calibri"/>
      <family val="2"/>
      <scheme val="minor"/>
    </font>
    <font>
      <u/>
      <sz val="11"/>
      <color theme="10"/>
      <name val="Calibri"/>
      <family val="2"/>
      <scheme val="minor"/>
    </font>
    <font>
      <i/>
      <sz val="11"/>
      <name val="Calibri"/>
      <family val="2"/>
      <scheme val="minor"/>
    </font>
    <font>
      <i/>
      <sz val="11"/>
      <color theme="1"/>
      <name val="Calibri"/>
      <family val="2"/>
      <scheme val="minor"/>
    </font>
    <font>
      <i/>
      <u/>
      <sz val="11"/>
      <color theme="1"/>
      <name val="Calibri"/>
      <family val="2"/>
      <scheme val="minor"/>
    </font>
    <font>
      <b/>
      <vertAlign val="superscript"/>
      <sz val="14"/>
      <name val="Calibri"/>
      <family val="2"/>
      <scheme val="minor"/>
    </font>
    <font>
      <i/>
      <u/>
      <sz val="11"/>
      <name val="Calibri"/>
      <family val="2"/>
      <scheme val="minor"/>
    </font>
    <font>
      <vertAlign val="superscript"/>
      <sz val="11"/>
      <color theme="1"/>
      <name val="Calibri"/>
      <family val="2"/>
      <scheme val="minor"/>
    </font>
    <font>
      <sz val="11"/>
      <name val="Calibri"/>
      <family val="2"/>
    </font>
    <font>
      <i/>
      <u/>
      <sz val="1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7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style="medium">
        <color indexed="64"/>
      </left>
      <right/>
      <top/>
      <bottom style="medium">
        <color indexed="64"/>
      </bottom>
      <diagonal/>
    </border>
    <border>
      <left style="medium">
        <color indexed="64"/>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cellStyleXfs>
  <cellXfs count="408">
    <xf numFmtId="0" fontId="0" fillId="0" borderId="0" xfId="0"/>
    <xf numFmtId="0" fontId="0" fillId="0" borderId="0" xfId="0" applyAlignment="1">
      <alignment vertical="top"/>
    </xf>
    <xf numFmtId="0" fontId="3" fillId="0" borderId="0" xfId="0" applyFont="1" applyAlignment="1">
      <alignment vertical="top"/>
    </xf>
    <xf numFmtId="0" fontId="4" fillId="0" borderId="0" xfId="0" applyFont="1" applyBorder="1" applyAlignment="1">
      <alignment vertical="top"/>
    </xf>
    <xf numFmtId="0" fontId="8" fillId="3" borderId="19" xfId="0" applyFont="1" applyFill="1" applyBorder="1" applyAlignment="1">
      <alignment horizontal="center" vertical="center" wrapText="1"/>
    </xf>
    <xf numFmtId="0" fontId="9" fillId="4" borderId="15" xfId="0" applyFont="1" applyFill="1" applyBorder="1" applyAlignment="1">
      <alignment vertical="top"/>
    </xf>
    <xf numFmtId="0" fontId="9" fillId="4" borderId="17" xfId="0" applyFont="1" applyFill="1" applyBorder="1" applyAlignment="1">
      <alignment wrapText="1" readingOrder="1"/>
    </xf>
    <xf numFmtId="0" fontId="9" fillId="4" borderId="16" xfId="0" applyFont="1" applyFill="1" applyBorder="1" applyAlignment="1">
      <alignment vertical="top"/>
    </xf>
    <xf numFmtId="0" fontId="0" fillId="3" borderId="22" xfId="0" applyFill="1" applyBorder="1" applyAlignment="1">
      <alignment vertical="top"/>
    </xf>
    <xf numFmtId="0" fontId="0" fillId="3" borderId="2" xfId="0" applyFill="1" applyBorder="1" applyAlignment="1">
      <alignment vertical="top"/>
    </xf>
    <xf numFmtId="0" fontId="0" fillId="3" borderId="29" xfId="0" applyFill="1" applyBorder="1" applyAlignment="1">
      <alignment vertical="top"/>
    </xf>
    <xf numFmtId="0" fontId="10" fillId="3" borderId="29" xfId="0" applyFont="1" applyFill="1" applyBorder="1" applyAlignment="1">
      <alignment vertical="top" wrapText="1" readingOrder="1"/>
    </xf>
    <xf numFmtId="0" fontId="0" fillId="0" borderId="0" xfId="0" applyBorder="1" applyAlignment="1">
      <alignment vertical="top"/>
    </xf>
    <xf numFmtId="0" fontId="2" fillId="2" borderId="32" xfId="0" applyFont="1" applyFill="1" applyBorder="1" applyAlignment="1">
      <alignment vertical="top"/>
    </xf>
    <xf numFmtId="0" fontId="0" fillId="3" borderId="1" xfId="0" applyFill="1" applyBorder="1" applyAlignment="1">
      <alignment vertical="top"/>
    </xf>
    <xf numFmtId="0" fontId="0" fillId="3" borderId="28" xfId="0" applyFill="1" applyBorder="1" applyAlignment="1">
      <alignment vertical="top" wrapText="1"/>
    </xf>
    <xf numFmtId="0" fontId="0" fillId="3" borderId="33" xfId="0" applyFill="1" applyBorder="1" applyAlignment="1">
      <alignment vertical="top"/>
    </xf>
    <xf numFmtId="0" fontId="0" fillId="0" borderId="0" xfId="0" applyFill="1" applyAlignment="1">
      <alignment vertical="top"/>
    </xf>
    <xf numFmtId="0" fontId="0" fillId="3" borderId="11" xfId="0" applyFill="1" applyBorder="1" applyAlignment="1">
      <alignment vertical="top"/>
    </xf>
    <xf numFmtId="0" fontId="0" fillId="0" borderId="0" xfId="0" applyFill="1"/>
    <xf numFmtId="0" fontId="2" fillId="0" borderId="0" xfId="0" applyFont="1"/>
    <xf numFmtId="0" fontId="2" fillId="2" borderId="29" xfId="0" applyFont="1" applyFill="1" applyBorder="1"/>
    <xf numFmtId="0" fontId="0" fillId="5" borderId="29" xfId="0" applyFill="1" applyBorder="1"/>
    <xf numFmtId="0" fontId="0" fillId="8" borderId="29" xfId="0" applyFill="1" applyBorder="1"/>
    <xf numFmtId="0" fontId="0" fillId="9" borderId="29" xfId="0" applyFill="1" applyBorder="1"/>
    <xf numFmtId="0" fontId="2" fillId="3" borderId="37" xfId="0" applyFont="1" applyFill="1" applyBorder="1" applyAlignment="1">
      <alignment horizontal="center" vertical="center" wrapText="1"/>
    </xf>
    <xf numFmtId="0" fontId="0" fillId="3" borderId="25" xfId="0" applyFill="1" applyBorder="1" applyAlignment="1">
      <alignment vertical="top"/>
    </xf>
    <xf numFmtId="0" fontId="10" fillId="3" borderId="22" xfId="0" applyFont="1" applyFill="1" applyBorder="1" applyAlignment="1">
      <alignment wrapText="1" readingOrder="1"/>
    </xf>
    <xf numFmtId="0" fontId="0" fillId="3" borderId="23" xfId="0" applyFill="1" applyBorder="1" applyAlignment="1">
      <alignment vertical="top"/>
    </xf>
    <xf numFmtId="0" fontId="0" fillId="3" borderId="26" xfId="0" applyFill="1" applyBorder="1" applyAlignment="1">
      <alignment vertical="top" wrapText="1"/>
    </xf>
    <xf numFmtId="0" fontId="0" fillId="3" borderId="22" xfId="0" applyFill="1" applyBorder="1" applyAlignment="1">
      <alignment horizontal="left" vertical="top"/>
    </xf>
    <xf numFmtId="0" fontId="12" fillId="0" borderId="0" xfId="0" applyFont="1" applyAlignment="1">
      <alignment vertical="top"/>
    </xf>
    <xf numFmtId="0" fontId="13" fillId="0" borderId="0" xfId="0" applyFont="1"/>
    <xf numFmtId="0" fontId="14" fillId="0" borderId="0" xfId="0" applyFont="1" applyBorder="1" applyAlignment="1">
      <alignment vertical="top"/>
    </xf>
    <xf numFmtId="0" fontId="15" fillId="3" borderId="43"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6" fillId="4" borderId="15" xfId="0" applyFont="1" applyFill="1" applyBorder="1" applyAlignment="1">
      <alignment vertical="top"/>
    </xf>
    <xf numFmtId="0" fontId="16" fillId="4" borderId="17" xfId="0" applyFont="1" applyFill="1" applyBorder="1" applyAlignment="1">
      <alignment wrapText="1" readingOrder="1"/>
    </xf>
    <xf numFmtId="0" fontId="16" fillId="4" borderId="41" xfId="0" applyFont="1" applyFill="1" applyBorder="1" applyAlignment="1">
      <alignment vertical="top"/>
    </xf>
    <xf numFmtId="0" fontId="16" fillId="4" borderId="10" xfId="0" applyFont="1" applyFill="1" applyBorder="1" applyAlignment="1">
      <alignment vertical="top"/>
    </xf>
    <xf numFmtId="164" fontId="16" fillId="4" borderId="46" xfId="1" applyNumberFormat="1" applyFont="1" applyFill="1" applyBorder="1" applyAlignment="1">
      <alignment vertical="center"/>
    </xf>
    <xf numFmtId="164" fontId="16" fillId="4" borderId="16" xfId="1" applyNumberFormat="1" applyFont="1" applyFill="1" applyBorder="1" applyAlignment="1">
      <alignment vertical="center"/>
    </xf>
    <xf numFmtId="0" fontId="13" fillId="3" borderId="39" xfId="0" applyFont="1" applyFill="1" applyBorder="1" applyAlignment="1">
      <alignment vertical="top" wrapText="1"/>
    </xf>
    <xf numFmtId="0" fontId="13" fillId="3" borderId="40" xfId="0" applyFont="1" applyFill="1" applyBorder="1" applyAlignment="1">
      <alignment vertical="top"/>
    </xf>
    <xf numFmtId="0" fontId="13" fillId="3" borderId="2" xfId="0" applyFont="1" applyFill="1" applyBorder="1" applyAlignment="1">
      <alignment vertical="top"/>
    </xf>
    <xf numFmtId="0" fontId="13" fillId="3" borderId="38" xfId="0" applyFont="1" applyFill="1" applyBorder="1" applyAlignment="1">
      <alignment vertical="top" wrapText="1"/>
    </xf>
    <xf numFmtId="0" fontId="13" fillId="3" borderId="25" xfId="0" applyFont="1" applyFill="1" applyBorder="1" applyAlignment="1">
      <alignment vertical="top"/>
    </xf>
    <xf numFmtId="0" fontId="13" fillId="3" borderId="42" xfId="0" applyFont="1" applyFill="1" applyBorder="1" applyAlignment="1">
      <alignment vertical="top" wrapText="1"/>
    </xf>
    <xf numFmtId="0" fontId="18" fillId="3" borderId="22" xfId="0" applyFont="1" applyFill="1" applyBorder="1" applyAlignment="1">
      <alignment wrapText="1" readingOrder="1"/>
    </xf>
    <xf numFmtId="0" fontId="18" fillId="3" borderId="29" xfId="0" applyFont="1" applyFill="1" applyBorder="1" applyAlignment="1">
      <alignment vertical="top" wrapText="1" readingOrder="1"/>
    </xf>
    <xf numFmtId="0" fontId="18" fillId="3" borderId="25" xfId="0" applyFont="1" applyFill="1" applyBorder="1" applyAlignment="1">
      <alignment vertical="top" wrapText="1" readingOrder="1"/>
    </xf>
    <xf numFmtId="0" fontId="13" fillId="3" borderId="42" xfId="0" applyFont="1" applyFill="1" applyBorder="1" applyAlignment="1">
      <alignment vertical="top"/>
    </xf>
    <xf numFmtId="0" fontId="16" fillId="4" borderId="32" xfId="0" applyFont="1" applyFill="1" applyBorder="1" applyAlignment="1">
      <alignment vertical="top"/>
    </xf>
    <xf numFmtId="0" fontId="16" fillId="4" borderId="4" xfId="0" applyFont="1" applyFill="1" applyBorder="1" applyAlignment="1">
      <alignment wrapText="1" readingOrder="1"/>
    </xf>
    <xf numFmtId="0" fontId="16" fillId="4" borderId="20" xfId="0" applyFont="1" applyFill="1" applyBorder="1" applyAlignment="1">
      <alignment vertical="top"/>
    </xf>
    <xf numFmtId="164" fontId="16" fillId="4" borderId="52" xfId="1" applyNumberFormat="1" applyFont="1" applyFill="1" applyBorder="1" applyAlignment="1">
      <alignment vertical="center"/>
    </xf>
    <xf numFmtId="0" fontId="13" fillId="0" borderId="0" xfId="0" applyFont="1" applyBorder="1" applyAlignment="1">
      <alignment vertical="top"/>
    </xf>
    <xf numFmtId="0" fontId="15" fillId="2" borderId="32" xfId="0" applyFont="1" applyFill="1" applyBorder="1" applyAlignment="1">
      <alignment vertical="top"/>
    </xf>
    <xf numFmtId="0" fontId="15" fillId="0" borderId="0" xfId="0" applyFont="1" applyFill="1" applyBorder="1" applyAlignment="1">
      <alignment horizontal="left" vertical="top"/>
    </xf>
    <xf numFmtId="0" fontId="13" fillId="3" borderId="1" xfId="0" applyFont="1" applyFill="1" applyBorder="1" applyAlignment="1">
      <alignment vertical="top"/>
    </xf>
    <xf numFmtId="0" fontId="13" fillId="0" borderId="0" xfId="0" applyFont="1" applyBorder="1" applyAlignment="1">
      <alignment horizontal="left" vertical="top" wrapText="1"/>
    </xf>
    <xf numFmtId="0" fontId="13" fillId="3" borderId="28" xfId="0" applyFont="1" applyFill="1" applyBorder="1" applyAlignment="1">
      <alignment vertical="top" wrapText="1"/>
    </xf>
    <xf numFmtId="0" fontId="13" fillId="3" borderId="33" xfId="0" applyFont="1" applyFill="1" applyBorder="1" applyAlignment="1">
      <alignment vertical="top"/>
    </xf>
    <xf numFmtId="0" fontId="13" fillId="3" borderId="11" xfId="0" applyFont="1" applyFill="1" applyBorder="1" applyAlignment="1">
      <alignment vertical="top"/>
    </xf>
    <xf numFmtId="0" fontId="13" fillId="0" borderId="0" xfId="0" applyFont="1" applyFill="1" applyBorder="1" applyAlignment="1">
      <alignment horizontal="left" vertical="top" wrapText="1"/>
    </xf>
    <xf numFmtId="0" fontId="13" fillId="0" borderId="0" xfId="0" applyFont="1" applyFill="1"/>
    <xf numFmtId="0" fontId="13" fillId="0" borderId="0" xfId="0" applyFont="1" applyAlignment="1">
      <alignment vertical="top"/>
    </xf>
    <xf numFmtId="0" fontId="18" fillId="3" borderId="25" xfId="0" applyFont="1" applyFill="1" applyBorder="1" applyAlignment="1">
      <alignment vertical="center" wrapText="1" readingOrder="1"/>
    </xf>
    <xf numFmtId="0" fontId="0" fillId="0" borderId="0" xfId="0" applyFont="1" applyAlignment="1">
      <alignment horizontal="left" vertical="top" wrapText="1"/>
    </xf>
    <xf numFmtId="0" fontId="20" fillId="0" borderId="0" xfId="3" applyAlignment="1">
      <alignment horizontal="left" indent="2"/>
    </xf>
    <xf numFmtId="0" fontId="0" fillId="0" borderId="0" xfId="0" applyAlignment="1">
      <alignment horizontal="left" indent="2"/>
    </xf>
    <xf numFmtId="0" fontId="21" fillId="0" borderId="0" xfId="3" applyFont="1" applyFill="1" applyAlignment="1">
      <alignment horizontal="left" indent="2"/>
    </xf>
    <xf numFmtId="0" fontId="0" fillId="0" borderId="0" xfId="0" applyFont="1" applyAlignment="1">
      <alignment horizontal="left"/>
    </xf>
    <xf numFmtId="0" fontId="10" fillId="0" borderId="0" xfId="0" applyFont="1" applyFill="1" applyBorder="1" applyAlignment="1">
      <alignment horizontal="left" indent="2"/>
    </xf>
    <xf numFmtId="0" fontId="20" fillId="0" borderId="0" xfId="3" applyFill="1" applyAlignment="1">
      <alignment horizontal="left" indent="2"/>
    </xf>
    <xf numFmtId="0" fontId="22" fillId="0" borderId="0" xfId="0" applyFont="1" applyAlignment="1">
      <alignment horizontal="left" indent="2"/>
    </xf>
    <xf numFmtId="0" fontId="0" fillId="0" borderId="0" xfId="0" applyFont="1" applyAlignment="1">
      <alignment horizontal="left" indent="2"/>
    </xf>
    <xf numFmtId="0" fontId="22" fillId="0" borderId="0" xfId="0" applyFont="1" applyAlignment="1">
      <alignment horizontal="left" indent="4"/>
    </xf>
    <xf numFmtId="0" fontId="10" fillId="0" borderId="0" xfId="3" applyFont="1" applyFill="1" applyAlignment="1">
      <alignment horizontal="left"/>
    </xf>
    <xf numFmtId="0" fontId="0" fillId="0" borderId="0" xfId="0" applyAlignment="1">
      <alignment horizontal="left" vertical="top" indent="2"/>
    </xf>
    <xf numFmtId="0" fontId="10" fillId="0" borderId="0" xfId="0" applyFont="1" applyBorder="1" applyAlignment="1"/>
    <xf numFmtId="0" fontId="10" fillId="0" borderId="0" xfId="0" applyFont="1" applyBorder="1" applyAlignment="1">
      <alignment horizontal="left" indent="2"/>
    </xf>
    <xf numFmtId="0" fontId="22" fillId="0" borderId="0" xfId="0" applyFont="1" applyFill="1" applyAlignment="1">
      <alignment horizontal="left" indent="4"/>
    </xf>
    <xf numFmtId="0" fontId="0" fillId="0" borderId="0" xfId="0" applyFill="1" applyAlignment="1">
      <alignment horizontal="left" indent="2"/>
    </xf>
    <xf numFmtId="0" fontId="0" fillId="0" borderId="0" xfId="0" applyFill="1" applyAlignment="1">
      <alignment horizontal="left"/>
    </xf>
    <xf numFmtId="0" fontId="0" fillId="0" borderId="0" xfId="0" applyFont="1"/>
    <xf numFmtId="0" fontId="0" fillId="0" borderId="0" xfId="0" applyFont="1" applyFill="1" applyBorder="1" applyAlignment="1">
      <alignment horizontal="left"/>
    </xf>
    <xf numFmtId="0" fontId="0" fillId="0" borderId="0" xfId="0" applyFont="1" applyFill="1" applyBorder="1" applyAlignment="1">
      <alignment horizontal="left" indent="2"/>
    </xf>
    <xf numFmtId="0" fontId="22" fillId="0" borderId="0" xfId="0" applyFont="1" applyFill="1" applyBorder="1" applyAlignment="1">
      <alignment horizontal="left" indent="2"/>
    </xf>
    <xf numFmtId="0" fontId="0" fillId="3" borderId="58" xfId="0" applyFill="1" applyBorder="1" applyAlignment="1">
      <alignment vertical="top" wrapText="1"/>
    </xf>
    <xf numFmtId="0" fontId="0" fillId="3" borderId="59" xfId="0" applyFill="1" applyBorder="1" applyAlignment="1">
      <alignment vertical="top" wrapText="1"/>
    </xf>
    <xf numFmtId="0" fontId="0" fillId="3" borderId="62" xfId="0" applyFill="1" applyBorder="1" applyAlignment="1">
      <alignment vertical="top" wrapText="1"/>
    </xf>
    <xf numFmtId="0" fontId="0" fillId="3" borderId="60" xfId="0" applyFill="1" applyBorder="1" applyAlignment="1">
      <alignment vertical="top" wrapText="1"/>
    </xf>
    <xf numFmtId="0" fontId="0" fillId="3" borderId="31" xfId="0" applyFill="1" applyBorder="1" applyAlignment="1">
      <alignment vertical="top" wrapText="1"/>
    </xf>
    <xf numFmtId="0" fontId="0" fillId="3" borderId="27" xfId="0" applyFill="1" applyBorder="1" applyAlignment="1">
      <alignment vertical="top" wrapText="1"/>
    </xf>
    <xf numFmtId="0" fontId="0" fillId="3" borderId="44" xfId="0" applyFill="1" applyBorder="1" applyAlignment="1">
      <alignment vertical="top" wrapText="1"/>
    </xf>
    <xf numFmtId="0" fontId="0" fillId="3" borderId="30" xfId="0" applyFill="1" applyBorder="1" applyAlignment="1">
      <alignment vertical="top" wrapText="1"/>
    </xf>
    <xf numFmtId="0" fontId="9" fillId="4" borderId="10" xfId="0" applyFont="1" applyFill="1" applyBorder="1" applyAlignment="1">
      <alignment vertical="top"/>
    </xf>
    <xf numFmtId="0" fontId="0" fillId="3" borderId="24" xfId="0" applyFill="1" applyBorder="1" applyAlignment="1">
      <alignment vertical="top" wrapText="1"/>
    </xf>
    <xf numFmtId="0" fontId="0" fillId="3" borderId="31" xfId="0" applyFill="1" applyBorder="1" applyAlignment="1">
      <alignment vertical="top"/>
    </xf>
    <xf numFmtId="0" fontId="0" fillId="3" borderId="51" xfId="0" applyFill="1" applyBorder="1" applyAlignment="1">
      <alignment vertical="top" wrapText="1"/>
    </xf>
    <xf numFmtId="0" fontId="0" fillId="3" borderId="44" xfId="0" applyFill="1" applyBorder="1" applyAlignment="1">
      <alignment vertical="top"/>
    </xf>
    <xf numFmtId="0" fontId="9" fillId="4" borderId="53" xfId="0" applyFont="1" applyFill="1" applyBorder="1" applyAlignment="1">
      <alignment vertical="top"/>
    </xf>
    <xf numFmtId="0" fontId="0" fillId="3" borderId="58" xfId="0" applyFill="1" applyBorder="1" applyAlignment="1">
      <alignment vertical="top"/>
    </xf>
    <xf numFmtId="0" fontId="0" fillId="3" borderId="59" xfId="0" applyFill="1" applyBorder="1" applyAlignment="1">
      <alignment vertical="top"/>
    </xf>
    <xf numFmtId="0" fontId="0" fillId="3" borderId="60" xfId="0" applyFill="1" applyBorder="1" applyAlignment="1">
      <alignment vertical="top"/>
    </xf>
    <xf numFmtId="0" fontId="0" fillId="3" borderId="61" xfId="0" applyFill="1" applyBorder="1" applyAlignment="1">
      <alignment vertical="top"/>
    </xf>
    <xf numFmtId="0" fontId="0" fillId="3" borderId="61" xfId="0" applyFill="1" applyBorder="1" applyAlignment="1">
      <alignment vertical="top" wrapText="1"/>
    </xf>
    <xf numFmtId="9" fontId="0" fillId="6" borderId="26" xfId="2" applyFont="1" applyFill="1" applyBorder="1" applyAlignment="1">
      <alignment horizontal="right" vertical="center"/>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0" fillId="0" borderId="0" xfId="0" applyBorder="1" applyAlignment="1">
      <alignment horizontal="left" vertical="top" wrapText="1"/>
    </xf>
    <xf numFmtId="0" fontId="0" fillId="0" borderId="0" xfId="0" applyFill="1" applyBorder="1" applyAlignment="1">
      <alignment horizontal="left" vertical="top" wrapText="1"/>
    </xf>
    <xf numFmtId="0" fontId="15" fillId="3" borderId="63"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9" fillId="4" borderId="32" xfId="0" applyFont="1" applyFill="1" applyBorder="1" applyAlignment="1">
      <alignment vertical="top"/>
    </xf>
    <xf numFmtId="0" fontId="0" fillId="5" borderId="6" xfId="0" applyFill="1" applyBorder="1" applyAlignment="1">
      <alignment horizontal="center" vertical="center" wrapText="1"/>
    </xf>
    <xf numFmtId="9" fontId="0" fillId="6" borderId="26" xfId="2" applyFont="1" applyFill="1" applyBorder="1" applyAlignment="1">
      <alignment horizontal="center" vertical="center"/>
    </xf>
    <xf numFmtId="0" fontId="2" fillId="0" borderId="0" xfId="0" applyFont="1" applyFill="1" applyBorder="1" applyAlignment="1">
      <alignment horizontal="left" vertical="top"/>
    </xf>
    <xf numFmtId="3" fontId="0" fillId="0" borderId="0" xfId="0" applyNumberFormat="1" applyFill="1"/>
    <xf numFmtId="9" fontId="4" fillId="0" borderId="0" xfId="2" applyFont="1" applyFill="1" applyBorder="1" applyAlignment="1">
      <alignment vertical="center"/>
    </xf>
    <xf numFmtId="0" fontId="2" fillId="3" borderId="63" xfId="0" applyFont="1" applyFill="1" applyBorder="1" applyAlignment="1">
      <alignment horizontal="center" vertical="center" wrapText="1"/>
    </xf>
    <xf numFmtId="0" fontId="10" fillId="3" borderId="25" xfId="0" applyFont="1" applyFill="1" applyBorder="1" applyAlignment="1">
      <alignment vertical="top" wrapText="1" readingOrder="1"/>
    </xf>
    <xf numFmtId="0" fontId="0" fillId="3" borderId="34" xfId="0" applyFill="1" applyBorder="1" applyAlignment="1">
      <alignment vertical="top"/>
    </xf>
    <xf numFmtId="164" fontId="9" fillId="4" borderId="46" xfId="1" applyNumberFormat="1" applyFont="1" applyFill="1" applyBorder="1" applyAlignment="1">
      <alignment vertical="center"/>
    </xf>
    <xf numFmtId="164" fontId="9" fillId="4" borderId="41" xfId="1" applyNumberFormat="1" applyFont="1" applyFill="1" applyBorder="1" applyAlignment="1">
      <alignment vertical="center"/>
    </xf>
    <xf numFmtId="164" fontId="9" fillId="4" borderId="16" xfId="1" applyNumberFormat="1" applyFont="1" applyFill="1" applyBorder="1" applyAlignment="1">
      <alignment vertical="center"/>
    </xf>
    <xf numFmtId="0" fontId="10" fillId="3" borderId="25" xfId="0" applyFont="1" applyFill="1" applyBorder="1" applyAlignment="1">
      <alignment wrapText="1" readingOrder="1"/>
    </xf>
    <xf numFmtId="0" fontId="0" fillId="3" borderId="34" xfId="0" applyFill="1" applyBorder="1" applyAlignment="1">
      <alignment vertical="top" wrapText="1"/>
    </xf>
    <xf numFmtId="0" fontId="10" fillId="3" borderId="22" xfId="0" applyFont="1" applyFill="1" applyBorder="1" applyAlignment="1">
      <alignment vertical="top" wrapText="1" readingOrder="1"/>
    </xf>
    <xf numFmtId="0" fontId="9" fillId="4" borderId="66" xfId="0" applyFont="1" applyFill="1" applyBorder="1" applyAlignment="1">
      <alignment vertical="top"/>
    </xf>
    <xf numFmtId="0" fontId="0" fillId="3" borderId="23" xfId="0" applyFill="1" applyBorder="1" applyAlignment="1">
      <alignment vertical="top" wrapText="1"/>
    </xf>
    <xf numFmtId="0" fontId="0" fillId="3" borderId="13" xfId="0" applyFill="1" applyBorder="1" applyAlignment="1">
      <alignment vertical="top" wrapText="1"/>
    </xf>
    <xf numFmtId="0" fontId="0" fillId="3" borderId="3" xfId="0" applyFill="1" applyBorder="1" applyAlignment="1">
      <alignment vertical="top" wrapText="1"/>
    </xf>
    <xf numFmtId="0" fontId="18" fillId="3" borderId="2" xfId="0" applyFont="1" applyFill="1" applyBorder="1" applyAlignment="1">
      <alignment vertical="top" wrapText="1" readingOrder="1"/>
    </xf>
    <xf numFmtId="0" fontId="13" fillId="3" borderId="38" xfId="0" applyFont="1" applyFill="1" applyBorder="1" applyAlignment="1">
      <alignment vertical="top"/>
    </xf>
    <xf numFmtId="0" fontId="0" fillId="3" borderId="24" xfId="0" applyFill="1" applyBorder="1" applyAlignment="1">
      <alignment vertical="top"/>
    </xf>
    <xf numFmtId="0" fontId="10" fillId="3" borderId="7" xfId="0" applyFont="1" applyFill="1" applyBorder="1" applyAlignment="1">
      <alignment vertical="top" wrapText="1" readingOrder="1"/>
    </xf>
    <xf numFmtId="0" fontId="0" fillId="3" borderId="69" xfId="0" applyFont="1" applyFill="1" applyBorder="1" applyAlignment="1">
      <alignment vertical="top"/>
    </xf>
    <xf numFmtId="0" fontId="10" fillId="3" borderId="2" xfId="0" applyFont="1" applyFill="1" applyBorder="1" applyAlignment="1">
      <alignment vertical="top" wrapText="1" readingOrder="1"/>
    </xf>
    <xf numFmtId="0" fontId="0" fillId="3" borderId="3" xfId="0" applyFill="1" applyBorder="1" applyAlignment="1">
      <alignment vertical="top"/>
    </xf>
    <xf numFmtId="0" fontId="10" fillId="3" borderId="18" xfId="0" applyFont="1" applyFill="1" applyBorder="1" applyAlignment="1">
      <alignment vertical="top" wrapText="1" readingOrder="1"/>
    </xf>
    <xf numFmtId="0" fontId="0" fillId="3" borderId="19" xfId="0" applyFont="1" applyFill="1" applyBorder="1" applyAlignment="1">
      <alignment vertical="top"/>
    </xf>
    <xf numFmtId="0" fontId="0" fillId="0" borderId="0" xfId="0" applyFont="1" applyFill="1"/>
    <xf numFmtId="0" fontId="10" fillId="0" borderId="0" xfId="3" applyFont="1" applyAlignment="1">
      <alignment horizontal="left"/>
    </xf>
    <xf numFmtId="164" fontId="13" fillId="5" borderId="36" xfId="1" applyNumberFormat="1" applyFont="1" applyFill="1" applyBorder="1" applyAlignment="1">
      <alignment vertical="center"/>
    </xf>
    <xf numFmtId="164" fontId="13" fillId="5" borderId="47" xfId="1" applyNumberFormat="1" applyFont="1" applyFill="1" applyBorder="1" applyAlignment="1">
      <alignment vertical="center"/>
    </xf>
    <xf numFmtId="164" fontId="13" fillId="5" borderId="48" xfId="1" applyNumberFormat="1" applyFont="1" applyFill="1" applyBorder="1" applyAlignment="1">
      <alignment vertical="center"/>
    </xf>
    <xf numFmtId="164" fontId="13" fillId="5" borderId="49" xfId="1" applyNumberFormat="1" applyFont="1" applyFill="1" applyBorder="1" applyAlignment="1">
      <alignment vertical="center"/>
    </xf>
    <xf numFmtId="164" fontId="13" fillId="5" borderId="50" xfId="1" applyNumberFormat="1" applyFont="1" applyFill="1" applyBorder="1" applyAlignment="1">
      <alignment vertical="center"/>
    </xf>
    <xf numFmtId="164" fontId="13" fillId="5" borderId="0" xfId="1" applyNumberFormat="1" applyFont="1" applyFill="1" applyBorder="1" applyAlignment="1">
      <alignment vertical="center"/>
    </xf>
    <xf numFmtId="164" fontId="13" fillId="5" borderId="2" xfId="1" applyNumberFormat="1" applyFont="1" applyFill="1" applyBorder="1" applyAlignment="1">
      <alignment vertical="center"/>
    </xf>
    <xf numFmtId="164" fontId="13" fillId="5" borderId="29" xfId="1" applyNumberFormat="1" applyFont="1" applyFill="1" applyBorder="1" applyAlignment="1">
      <alignment vertical="center"/>
    </xf>
    <xf numFmtId="164" fontId="13" fillId="5" borderId="12" xfId="1" applyNumberFormat="1" applyFont="1" applyFill="1" applyBorder="1" applyAlignment="1">
      <alignment vertical="center"/>
    </xf>
    <xf numFmtId="164" fontId="13" fillId="5" borderId="54" xfId="1" applyNumberFormat="1" applyFont="1" applyFill="1" applyBorder="1" applyAlignment="1">
      <alignment vertical="center"/>
    </xf>
    <xf numFmtId="164" fontId="13" fillId="5" borderId="57" xfId="1" applyNumberFormat="1" applyFont="1" applyFill="1" applyBorder="1" applyAlignment="1">
      <alignment vertical="center"/>
    </xf>
    <xf numFmtId="164" fontId="13" fillId="5" borderId="55" xfId="1" applyNumberFormat="1" applyFont="1" applyFill="1" applyBorder="1" applyAlignment="1">
      <alignment vertical="center"/>
    </xf>
    <xf numFmtId="164" fontId="13" fillId="5" borderId="64" xfId="1" applyNumberFormat="1" applyFont="1" applyFill="1" applyBorder="1" applyAlignment="1">
      <alignment vertical="center"/>
    </xf>
    <xf numFmtId="164" fontId="13" fillId="5" borderId="56" xfId="1" applyNumberFormat="1" applyFont="1" applyFill="1" applyBorder="1" applyAlignment="1">
      <alignment vertical="center"/>
    </xf>
    <xf numFmtId="164" fontId="10" fillId="5" borderId="55" xfId="1" applyNumberFormat="1" applyFont="1" applyFill="1" applyBorder="1" applyAlignment="1">
      <alignment vertical="center"/>
    </xf>
    <xf numFmtId="164" fontId="0" fillId="5" borderId="55" xfId="1" applyNumberFormat="1" applyFont="1" applyFill="1" applyBorder="1" applyAlignment="1">
      <alignment horizontal="right" vertical="center"/>
    </xf>
    <xf numFmtId="164" fontId="0" fillId="5" borderId="56" xfId="1" applyNumberFormat="1" applyFont="1" applyFill="1" applyBorder="1" applyAlignment="1">
      <alignment horizontal="right" vertical="center"/>
    </xf>
    <xf numFmtId="164" fontId="0" fillId="5" borderId="21" xfId="1" applyNumberFormat="1" applyFont="1" applyFill="1" applyBorder="1" applyAlignment="1">
      <alignment vertical="top" wrapText="1"/>
    </xf>
    <xf numFmtId="164" fontId="0" fillId="5" borderId="28" xfId="1" applyNumberFormat="1" applyFont="1" applyFill="1" applyBorder="1" applyAlignment="1">
      <alignment vertical="top" wrapText="1"/>
    </xf>
    <xf numFmtId="164" fontId="0" fillId="5" borderId="33" xfId="1" applyNumberFormat="1" applyFont="1" applyFill="1" applyBorder="1" applyAlignment="1">
      <alignment vertical="top" wrapText="1"/>
    </xf>
    <xf numFmtId="164" fontId="0" fillId="5" borderId="11" xfId="1" applyNumberFormat="1" applyFont="1" applyFill="1" applyBorder="1" applyAlignment="1">
      <alignment vertical="top" wrapText="1"/>
    </xf>
    <xf numFmtId="164" fontId="0" fillId="5" borderId="28" xfId="1" applyNumberFormat="1" applyFont="1" applyFill="1" applyBorder="1" applyAlignment="1">
      <alignment vertical="center" wrapText="1"/>
    </xf>
    <xf numFmtId="164" fontId="0" fillId="5" borderId="33" xfId="1" applyNumberFormat="1" applyFont="1" applyFill="1" applyBorder="1" applyAlignment="1">
      <alignment vertical="center" wrapText="1"/>
    </xf>
    <xf numFmtId="0" fontId="0" fillId="5" borderId="1" xfId="0" applyFill="1" applyBorder="1" applyAlignment="1">
      <alignment horizontal="right" vertical="top" wrapText="1"/>
    </xf>
    <xf numFmtId="164" fontId="0" fillId="5" borderId="21" xfId="1" applyNumberFormat="1" applyFont="1" applyFill="1" applyBorder="1" applyAlignment="1">
      <alignment vertical="top"/>
    </xf>
    <xf numFmtId="164" fontId="0" fillId="5" borderId="33" xfId="1" applyNumberFormat="1" applyFont="1" applyFill="1" applyBorder="1" applyAlignment="1">
      <alignment vertical="center"/>
    </xf>
    <xf numFmtId="164" fontId="0" fillId="5" borderId="1" xfId="1" applyNumberFormat="1" applyFont="1" applyFill="1" applyBorder="1" applyAlignment="1">
      <alignment vertical="top"/>
    </xf>
    <xf numFmtId="164" fontId="0" fillId="5" borderId="1" xfId="1" applyNumberFormat="1" applyFont="1" applyFill="1" applyBorder="1" applyAlignment="1">
      <alignment vertical="center"/>
    </xf>
    <xf numFmtId="164" fontId="0" fillId="5" borderId="6" xfId="1" applyNumberFormat="1" applyFont="1" applyFill="1" applyBorder="1" applyAlignment="1">
      <alignment vertical="center"/>
    </xf>
    <xf numFmtId="164" fontId="0" fillId="5" borderId="28" xfId="1" applyNumberFormat="1" applyFont="1" applyFill="1" applyBorder="1" applyAlignment="1">
      <alignment vertical="top"/>
    </xf>
    <xf numFmtId="164" fontId="0" fillId="5" borderId="11" xfId="1" applyNumberFormat="1" applyFont="1" applyFill="1" applyBorder="1" applyAlignment="1">
      <alignment vertical="top"/>
    </xf>
    <xf numFmtId="0" fontId="0" fillId="0" borderId="0" xfId="0" applyAlignment="1">
      <alignment horizontal="left" vertical="top"/>
    </xf>
    <xf numFmtId="0" fontId="20" fillId="0" borderId="0" xfId="3" applyAlignment="1">
      <alignment horizontal="left" vertical="top" indent="2"/>
    </xf>
    <xf numFmtId="0" fontId="27" fillId="0" borderId="0" xfId="3" applyFont="1" applyAlignment="1" applyProtection="1">
      <alignment horizontal="left" indent="2"/>
    </xf>
    <xf numFmtId="0" fontId="0" fillId="3" borderId="7" xfId="0" applyFont="1" applyFill="1" applyBorder="1" applyAlignment="1">
      <alignment horizontal="left" vertical="top"/>
    </xf>
    <xf numFmtId="0" fontId="0" fillId="3" borderId="69" xfId="0" applyFont="1" applyFill="1" applyBorder="1" applyAlignment="1">
      <alignment horizontal="left" vertical="top" wrapText="1"/>
    </xf>
    <xf numFmtId="164" fontId="0" fillId="5" borderId="6" xfId="1" applyNumberFormat="1" applyFont="1" applyFill="1" applyBorder="1" applyAlignment="1">
      <alignment horizontal="right" vertical="top" wrapText="1"/>
    </xf>
    <xf numFmtId="0" fontId="20" fillId="0" borderId="0" xfId="3" applyFont="1" applyAlignment="1">
      <alignment horizontal="left" indent="2"/>
    </xf>
    <xf numFmtId="0" fontId="1" fillId="0" borderId="0" xfId="0" applyFont="1"/>
    <xf numFmtId="0" fontId="0" fillId="5" borderId="21" xfId="0" applyFill="1" applyBorder="1" applyAlignment="1">
      <alignment vertical="top"/>
    </xf>
    <xf numFmtId="0" fontId="0" fillId="5" borderId="28" xfId="0" applyFill="1" applyBorder="1" applyAlignment="1">
      <alignment vertical="top" wrapText="1"/>
    </xf>
    <xf numFmtId="165" fontId="13" fillId="5" borderId="57" xfId="1" applyNumberFormat="1" applyFont="1" applyFill="1" applyBorder="1" applyAlignment="1">
      <alignment vertical="center"/>
    </xf>
    <xf numFmtId="165" fontId="13" fillId="5" borderId="55" xfId="1" applyNumberFormat="1" applyFont="1" applyFill="1" applyBorder="1" applyAlignment="1">
      <alignment vertical="center"/>
    </xf>
    <xf numFmtId="165" fontId="13" fillId="5" borderId="47" xfId="1" applyNumberFormat="1" applyFont="1" applyFill="1" applyBorder="1" applyAlignment="1">
      <alignment vertical="center"/>
    </xf>
    <xf numFmtId="165" fontId="13" fillId="5" borderId="48" xfId="1" applyNumberFormat="1" applyFont="1" applyFill="1" applyBorder="1" applyAlignment="1">
      <alignment vertical="center"/>
    </xf>
    <xf numFmtId="164" fontId="0" fillId="5" borderId="6" xfId="1" applyNumberFormat="1" applyFont="1" applyFill="1" applyBorder="1" applyAlignment="1">
      <alignment vertical="top" wrapText="1"/>
    </xf>
    <xf numFmtId="164" fontId="13" fillId="5" borderId="18" xfId="1" applyNumberFormat="1" applyFont="1" applyFill="1" applyBorder="1" applyAlignment="1">
      <alignment vertical="center"/>
    </xf>
    <xf numFmtId="1" fontId="13" fillId="5" borderId="0" xfId="1" applyNumberFormat="1" applyFont="1" applyFill="1" applyBorder="1" applyAlignment="1">
      <alignment vertical="center"/>
    </xf>
    <xf numFmtId="164" fontId="0" fillId="5" borderId="65" xfId="1" applyNumberFormat="1" applyFont="1" applyFill="1" applyBorder="1" applyAlignment="1">
      <alignment horizontal="center" vertical="center"/>
    </xf>
    <xf numFmtId="164" fontId="0" fillId="5" borderId="0" xfId="1" applyNumberFormat="1" applyFont="1" applyFill="1" applyBorder="1" applyAlignment="1">
      <alignment horizontal="center" vertical="center"/>
    </xf>
    <xf numFmtId="0" fontId="0" fillId="5" borderId="28" xfId="0" applyFill="1" applyBorder="1" applyAlignment="1">
      <alignment horizontal="right" vertical="top" wrapText="1"/>
    </xf>
    <xf numFmtId="0" fontId="0" fillId="5" borderId="21" xfId="0" applyFill="1" applyBorder="1" applyAlignment="1">
      <alignment horizontal="right" vertical="top" wrapText="1"/>
    </xf>
    <xf numFmtId="3" fontId="0" fillId="5" borderId="29" xfId="1" applyNumberFormat="1" applyFont="1" applyFill="1" applyBorder="1"/>
    <xf numFmtId="0" fontId="0" fillId="5" borderId="54" xfId="0" applyFill="1" applyBorder="1" applyAlignment="1">
      <alignment horizontal="right" vertical="top" wrapText="1"/>
    </xf>
    <xf numFmtId="0" fontId="0" fillId="5" borderId="11" xfId="0" applyFill="1" applyBorder="1" applyAlignment="1">
      <alignment horizontal="right" vertical="top" wrapText="1"/>
    </xf>
    <xf numFmtId="164" fontId="0" fillId="5" borderId="25" xfId="1" applyNumberFormat="1" applyFont="1" applyFill="1" applyBorder="1" applyAlignment="1">
      <alignment horizontal="right" vertical="top" wrapText="1"/>
    </xf>
    <xf numFmtId="0" fontId="0" fillId="5" borderId="12" xfId="0" applyFill="1" applyBorder="1" applyAlignment="1">
      <alignment horizontal="right" vertical="top" wrapText="1"/>
    </xf>
    <xf numFmtId="164" fontId="0" fillId="5" borderId="64" xfId="1" applyNumberFormat="1" applyFont="1" applyFill="1" applyBorder="1" applyAlignment="1">
      <alignment horizontal="right" vertical="top" wrapText="1"/>
    </xf>
    <xf numFmtId="0" fontId="0" fillId="5" borderId="56" xfId="0" applyFill="1" applyBorder="1" applyAlignment="1">
      <alignment horizontal="right" vertical="top" wrapText="1"/>
    </xf>
    <xf numFmtId="164" fontId="0" fillId="5" borderId="28" xfId="1" applyNumberFormat="1" applyFont="1" applyFill="1" applyBorder="1" applyAlignment="1">
      <alignment horizontal="center" vertical="center" wrapText="1"/>
    </xf>
    <xf numFmtId="0" fontId="9" fillId="4" borderId="41" xfId="0" applyFont="1" applyFill="1" applyBorder="1" applyAlignment="1">
      <alignment vertical="top"/>
    </xf>
    <xf numFmtId="0" fontId="0" fillId="3" borderId="40" xfId="0" applyFont="1" applyFill="1" applyBorder="1" applyAlignment="1">
      <alignment vertical="top"/>
    </xf>
    <xf numFmtId="0" fontId="0" fillId="3" borderId="39" xfId="0" applyFont="1" applyFill="1" applyBorder="1" applyAlignment="1">
      <alignment vertical="top" wrapText="1"/>
    </xf>
    <xf numFmtId="0" fontId="0" fillId="3" borderId="42" xfId="0" applyFont="1" applyFill="1" applyBorder="1" applyAlignment="1">
      <alignment vertical="top" wrapText="1"/>
    </xf>
    <xf numFmtId="0" fontId="9" fillId="4" borderId="70" xfId="0" applyFont="1" applyFill="1" applyBorder="1" applyAlignment="1">
      <alignment vertical="top"/>
    </xf>
    <xf numFmtId="164" fontId="9" fillId="4" borderId="52" xfId="1" applyNumberFormat="1" applyFont="1" applyFill="1" applyBorder="1" applyAlignment="1">
      <alignment vertical="center"/>
    </xf>
    <xf numFmtId="164" fontId="9" fillId="4" borderId="20" xfId="1" applyNumberFormat="1" applyFont="1" applyFill="1" applyBorder="1" applyAlignment="1">
      <alignment vertical="center"/>
    </xf>
    <xf numFmtId="164" fontId="9" fillId="4" borderId="5" xfId="1" applyNumberFormat="1" applyFont="1" applyFill="1" applyBorder="1" applyAlignment="1">
      <alignment vertical="center"/>
    </xf>
    <xf numFmtId="164" fontId="0" fillId="5" borderId="57" xfId="1" applyNumberFormat="1" applyFont="1" applyFill="1" applyBorder="1" applyAlignment="1">
      <alignment vertical="center" wrapText="1"/>
    </xf>
    <xf numFmtId="164" fontId="0" fillId="5" borderId="57" xfId="1" applyNumberFormat="1" applyFont="1" applyFill="1" applyBorder="1" applyAlignment="1">
      <alignment vertical="center"/>
    </xf>
    <xf numFmtId="164" fontId="0" fillId="5" borderId="22" xfId="1" applyNumberFormat="1" applyFont="1" applyFill="1" applyBorder="1" applyAlignment="1">
      <alignment vertical="center"/>
    </xf>
    <xf numFmtId="166" fontId="0" fillId="5" borderId="1" xfId="1" applyNumberFormat="1" applyFont="1" applyFill="1" applyBorder="1" applyAlignment="1">
      <alignment vertical="center" wrapText="1"/>
    </xf>
    <xf numFmtId="166" fontId="0" fillId="5" borderId="2" xfId="1" applyNumberFormat="1" applyFont="1" applyFill="1" applyBorder="1" applyAlignment="1">
      <alignment vertical="center" wrapText="1"/>
    </xf>
    <xf numFmtId="164" fontId="0" fillId="5" borderId="55" xfId="1" applyNumberFormat="1" applyFont="1" applyFill="1" applyBorder="1" applyAlignment="1">
      <alignment vertical="center" wrapText="1"/>
    </xf>
    <xf numFmtId="164" fontId="0" fillId="5" borderId="55" xfId="1" applyNumberFormat="1" applyFont="1" applyFill="1" applyBorder="1" applyAlignment="1">
      <alignment vertical="center"/>
    </xf>
    <xf numFmtId="164" fontId="0" fillId="5" borderId="29" xfId="1" applyNumberFormat="1" applyFont="1" applyFill="1" applyBorder="1" applyAlignment="1">
      <alignment vertical="center"/>
    </xf>
    <xf numFmtId="166" fontId="0" fillId="5" borderId="28" xfId="1" applyNumberFormat="1" applyFont="1" applyFill="1" applyBorder="1" applyAlignment="1">
      <alignment vertical="center" wrapText="1"/>
    </xf>
    <xf numFmtId="166" fontId="0" fillId="5" borderId="29" xfId="1" applyNumberFormat="1" applyFont="1" applyFill="1" applyBorder="1" applyAlignment="1">
      <alignment vertical="center" wrapText="1"/>
    </xf>
    <xf numFmtId="164" fontId="0" fillId="5" borderId="56" xfId="1" applyNumberFormat="1" applyFont="1" applyFill="1" applyBorder="1" applyAlignment="1">
      <alignment vertical="center" wrapText="1"/>
    </xf>
    <xf numFmtId="164" fontId="0" fillId="5" borderId="56" xfId="1" applyNumberFormat="1" applyFont="1" applyFill="1" applyBorder="1" applyAlignment="1">
      <alignment vertical="center"/>
    </xf>
    <xf numFmtId="164" fontId="0" fillId="5" borderId="12" xfId="1" applyNumberFormat="1" applyFont="1" applyFill="1" applyBorder="1" applyAlignment="1">
      <alignment vertical="center"/>
    </xf>
    <xf numFmtId="166" fontId="0" fillId="5" borderId="11" xfId="1" applyNumberFormat="1" applyFont="1" applyFill="1" applyBorder="1" applyAlignment="1">
      <alignment vertical="center" wrapText="1"/>
    </xf>
    <xf numFmtId="166" fontId="0" fillId="5" borderId="12" xfId="1" applyNumberFormat="1" applyFont="1" applyFill="1" applyBorder="1" applyAlignment="1">
      <alignment vertical="center" wrapText="1"/>
    </xf>
    <xf numFmtId="166" fontId="0" fillId="5" borderId="21" xfId="1" applyNumberFormat="1" applyFont="1" applyFill="1" applyBorder="1" applyAlignment="1">
      <alignment vertical="center" wrapText="1"/>
    </xf>
    <xf numFmtId="166" fontId="0" fillId="5" borderId="22" xfId="1" applyNumberFormat="1" applyFont="1" applyFill="1" applyBorder="1" applyAlignment="1">
      <alignment vertical="center" wrapText="1"/>
    </xf>
    <xf numFmtId="164" fontId="0" fillId="5" borderId="64" xfId="1" applyNumberFormat="1" applyFont="1" applyFill="1" applyBorder="1" applyAlignment="1">
      <alignment vertical="center" wrapText="1"/>
    </xf>
    <xf numFmtId="164" fontId="0" fillId="5" borderId="64" xfId="1" applyNumberFormat="1" applyFont="1" applyFill="1" applyBorder="1" applyAlignment="1">
      <alignment vertical="center"/>
    </xf>
    <xf numFmtId="164" fontId="0" fillId="5" borderId="25" xfId="1" applyNumberFormat="1" applyFont="1" applyFill="1" applyBorder="1" applyAlignment="1">
      <alignment vertical="center"/>
    </xf>
    <xf numFmtId="164" fontId="9" fillId="4" borderId="66" xfId="1" applyNumberFormat="1" applyFont="1" applyFill="1" applyBorder="1" applyAlignment="1">
      <alignment vertical="center"/>
    </xf>
    <xf numFmtId="166" fontId="9" fillId="4" borderId="63" xfId="1" applyNumberFormat="1" applyFont="1" applyFill="1" applyBorder="1" applyAlignment="1">
      <alignment vertical="center"/>
    </xf>
    <xf numFmtId="166" fontId="9" fillId="4" borderId="45" xfId="1" applyNumberFormat="1" applyFont="1" applyFill="1" applyBorder="1" applyAlignment="1">
      <alignment vertical="center"/>
    </xf>
    <xf numFmtId="166" fontId="9" fillId="4" borderId="37" xfId="1" applyNumberFormat="1" applyFont="1" applyFill="1" applyBorder="1" applyAlignment="1">
      <alignment vertical="center"/>
    </xf>
    <xf numFmtId="164" fontId="9" fillId="4" borderId="19" xfId="1" applyNumberFormat="1" applyFont="1" applyFill="1" applyBorder="1" applyAlignment="1">
      <alignment vertical="center"/>
    </xf>
    <xf numFmtId="164" fontId="0" fillId="5" borderId="54" xfId="1" applyNumberFormat="1" applyFont="1" applyFill="1" applyBorder="1" applyAlignment="1">
      <alignment vertical="center" wrapText="1"/>
    </xf>
    <xf numFmtId="164" fontId="0" fillId="5" borderId="54" xfId="1" applyNumberFormat="1" applyFont="1" applyFill="1" applyBorder="1" applyAlignment="1">
      <alignment vertical="center"/>
    </xf>
    <xf numFmtId="164" fontId="0" fillId="5" borderId="2" xfId="1" applyNumberFormat="1" applyFont="1" applyFill="1" applyBorder="1" applyAlignment="1">
      <alignment vertical="center"/>
    </xf>
    <xf numFmtId="1" fontId="0" fillId="5" borderId="64" xfId="1" applyNumberFormat="1" applyFont="1" applyFill="1" applyBorder="1" applyAlignment="1">
      <alignment vertical="center" wrapText="1"/>
    </xf>
    <xf numFmtId="167" fontId="0" fillId="5" borderId="28" xfId="1" applyNumberFormat="1" applyFont="1" applyFill="1" applyBorder="1" applyAlignment="1">
      <alignment vertical="center" wrapText="1"/>
    </xf>
    <xf numFmtId="164" fontId="0" fillId="5" borderId="38" xfId="1" applyNumberFormat="1" applyFont="1" applyFill="1" applyBorder="1" applyAlignment="1">
      <alignment vertical="center"/>
    </xf>
    <xf numFmtId="164" fontId="0" fillId="5" borderId="39" xfId="1" applyNumberFormat="1" applyFont="1" applyFill="1" applyBorder="1" applyAlignment="1">
      <alignment vertical="center"/>
    </xf>
    <xf numFmtId="164" fontId="0" fillId="5" borderId="42" xfId="1" applyNumberFormat="1" applyFont="1" applyFill="1" applyBorder="1" applyAlignment="1">
      <alignment vertical="center"/>
    </xf>
    <xf numFmtId="166" fontId="9" fillId="4" borderId="15" xfId="0" applyNumberFormat="1" applyFont="1" applyFill="1" applyBorder="1" applyAlignment="1">
      <alignment vertical="top"/>
    </xf>
    <xf numFmtId="166" fontId="9" fillId="4" borderId="46" xfId="1" applyNumberFormat="1" applyFont="1" applyFill="1" applyBorder="1" applyAlignment="1">
      <alignment vertical="center"/>
    </xf>
    <xf numFmtId="164" fontId="1" fillId="5" borderId="57" xfId="1" applyNumberFormat="1" applyFont="1" applyFill="1" applyBorder="1" applyAlignment="1">
      <alignment vertical="center"/>
    </xf>
    <xf numFmtId="164" fontId="1" fillId="5" borderId="47" xfId="1" applyNumberFormat="1" applyFont="1" applyFill="1" applyBorder="1" applyAlignment="1">
      <alignment vertical="center"/>
    </xf>
    <xf numFmtId="164" fontId="1" fillId="5" borderId="55" xfId="1" applyNumberFormat="1" applyFont="1" applyFill="1" applyBorder="1" applyAlignment="1">
      <alignment vertical="center"/>
    </xf>
    <xf numFmtId="164" fontId="1" fillId="5" borderId="48" xfId="1" applyNumberFormat="1" applyFont="1" applyFill="1" applyBorder="1" applyAlignment="1">
      <alignment vertical="center"/>
    </xf>
    <xf numFmtId="164" fontId="1" fillId="5" borderId="64" xfId="1" applyNumberFormat="1" applyFont="1" applyFill="1" applyBorder="1" applyAlignment="1">
      <alignment vertical="center"/>
    </xf>
    <xf numFmtId="164" fontId="1" fillId="5" borderId="49" xfId="1" applyNumberFormat="1" applyFont="1" applyFill="1" applyBorder="1" applyAlignment="1">
      <alignment vertical="center"/>
    </xf>
    <xf numFmtId="166" fontId="9" fillId="4" borderId="66" xfId="1" applyNumberFormat="1" applyFont="1" applyFill="1" applyBorder="1" applyAlignment="1">
      <alignment vertical="center"/>
    </xf>
    <xf numFmtId="166" fontId="9" fillId="4" borderId="41" xfId="1" applyNumberFormat="1" applyFont="1" applyFill="1" applyBorder="1" applyAlignment="1">
      <alignment vertical="center"/>
    </xf>
    <xf numFmtId="164" fontId="0" fillId="5" borderId="40" xfId="1" applyNumberFormat="1" applyFont="1" applyFill="1" applyBorder="1" applyAlignment="1">
      <alignment vertical="center"/>
    </xf>
    <xf numFmtId="164" fontId="0" fillId="5" borderId="65" xfId="1" applyNumberFormat="1" applyFont="1" applyFill="1" applyBorder="1" applyAlignment="1">
      <alignment vertical="center"/>
    </xf>
    <xf numFmtId="164" fontId="0" fillId="5" borderId="63" xfId="1" applyNumberFormat="1" applyFont="1" applyFill="1" applyBorder="1" applyAlignment="1">
      <alignment vertical="center"/>
    </xf>
    <xf numFmtId="164" fontId="0" fillId="5" borderId="37" xfId="1" applyNumberFormat="1" applyFont="1" applyFill="1" applyBorder="1" applyAlignment="1">
      <alignment vertical="center"/>
    </xf>
    <xf numFmtId="164" fontId="4" fillId="7" borderId="66" xfId="1" applyNumberFormat="1" applyFont="1" applyFill="1" applyBorder="1" applyAlignment="1">
      <alignment vertical="center"/>
    </xf>
    <xf numFmtId="164" fontId="4" fillId="7" borderId="17" xfId="1" applyNumberFormat="1" applyFont="1" applyFill="1" applyBorder="1" applyAlignment="1">
      <alignment vertical="center"/>
    </xf>
    <xf numFmtId="9" fontId="4" fillId="7" borderId="16" xfId="2" applyFont="1" applyFill="1" applyBorder="1" applyAlignment="1">
      <alignment vertical="center"/>
    </xf>
    <xf numFmtId="43" fontId="4" fillId="7" borderId="66" xfId="1" applyNumberFormat="1" applyFont="1" applyFill="1" applyBorder="1" applyAlignment="1">
      <alignment vertical="center"/>
    </xf>
    <xf numFmtId="43" fontId="4" fillId="7" borderId="17" xfId="1" applyNumberFormat="1" applyFont="1" applyFill="1" applyBorder="1" applyAlignment="1">
      <alignment vertical="center"/>
    </xf>
    <xf numFmtId="9" fontId="10" fillId="6" borderId="3" xfId="2" applyFont="1" applyFill="1" applyBorder="1" applyAlignment="1">
      <alignment vertical="center"/>
    </xf>
    <xf numFmtId="9" fontId="10" fillId="6" borderId="26" xfId="2" applyFont="1" applyFill="1" applyBorder="1" applyAlignment="1">
      <alignment vertical="center"/>
    </xf>
    <xf numFmtId="9" fontId="10" fillId="6" borderId="13" xfId="2" applyFont="1" applyFill="1" applyBorder="1" applyAlignment="1">
      <alignment vertical="center"/>
    </xf>
    <xf numFmtId="9" fontId="10" fillId="6" borderId="23" xfId="2" applyFont="1" applyFill="1" applyBorder="1" applyAlignment="1">
      <alignment vertical="center"/>
    </xf>
    <xf numFmtId="9" fontId="1" fillId="6" borderId="26" xfId="2" applyFont="1" applyFill="1" applyBorder="1" applyAlignment="1">
      <alignment horizontal="right" vertical="center"/>
    </xf>
    <xf numFmtId="164" fontId="0" fillId="5" borderId="28" xfId="1" applyNumberFormat="1" applyFont="1" applyFill="1" applyBorder="1" applyAlignment="1">
      <alignment vertical="center"/>
    </xf>
    <xf numFmtId="0" fontId="9" fillId="4" borderId="5" xfId="0" applyFont="1" applyFill="1" applyBorder="1" applyAlignment="1">
      <alignment vertical="top"/>
    </xf>
    <xf numFmtId="0" fontId="0" fillId="3" borderId="39" xfId="0" applyFill="1" applyBorder="1" applyAlignment="1">
      <alignment vertical="top"/>
    </xf>
    <xf numFmtId="0" fontId="0" fillId="3" borderId="42" xfId="0" applyFill="1" applyBorder="1" applyAlignment="1">
      <alignment vertical="top"/>
    </xf>
    <xf numFmtId="0" fontId="0" fillId="0" borderId="0" xfId="0" applyFill="1" applyBorder="1"/>
    <xf numFmtId="0" fontId="0" fillId="3" borderId="26" xfId="0" applyFill="1" applyBorder="1" applyAlignment="1">
      <alignment vertical="top"/>
    </xf>
    <xf numFmtId="0" fontId="0" fillId="0" borderId="0" xfId="0" applyFont="1" applyFill="1" applyBorder="1" applyAlignment="1">
      <alignment horizontal="left" vertical="top" wrapText="1" indent="2"/>
    </xf>
    <xf numFmtId="0" fontId="0" fillId="0" borderId="0" xfId="0" applyFill="1" applyAlignment="1">
      <alignment horizontal="left" vertical="top" wrapText="1" indent="1"/>
    </xf>
    <xf numFmtId="0" fontId="0" fillId="0" borderId="0" xfId="0" applyFont="1" applyFill="1" applyAlignment="1">
      <alignment horizontal="left" vertical="top" wrapText="1" indent="7"/>
    </xf>
    <xf numFmtId="0" fontId="22" fillId="0" borderId="0" xfId="0" applyFont="1" applyAlignment="1">
      <alignment horizontal="left" vertical="top" wrapText="1" indent="2"/>
    </xf>
    <xf numFmtId="0" fontId="20" fillId="0" borderId="0" xfId="3" applyFont="1" applyAlignment="1" applyProtection="1">
      <alignment horizontal="left" wrapText="1"/>
    </xf>
    <xf numFmtId="0" fontId="0" fillId="0" borderId="0" xfId="0" applyFont="1" applyAlignment="1">
      <alignment horizontal="left" vertical="top" wrapText="1"/>
    </xf>
    <xf numFmtId="0" fontId="15" fillId="2" borderId="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3" fillId="2" borderId="24" xfId="0" applyFont="1" applyFill="1" applyBorder="1" applyAlignment="1">
      <alignment horizontal="center" vertical="center"/>
    </xf>
    <xf numFmtId="0" fontId="3" fillId="2" borderId="36"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9" xfId="0" applyFont="1" applyFill="1" applyBorder="1" applyAlignment="1">
      <alignment horizontal="center" vertical="center"/>
    </xf>
    <xf numFmtId="0" fontId="17" fillId="2" borderId="21" xfId="0" applyFont="1" applyFill="1" applyBorder="1" applyAlignment="1">
      <alignment horizontal="left" vertical="top"/>
    </xf>
    <xf numFmtId="0" fontId="17" fillId="2" borderId="6" xfId="0" applyFont="1" applyFill="1" applyBorder="1" applyAlignment="1">
      <alignment horizontal="left" vertical="top"/>
    </xf>
    <xf numFmtId="0" fontId="17" fillId="2" borderId="11" xfId="0" applyFont="1" applyFill="1" applyBorder="1" applyAlignment="1">
      <alignment horizontal="left" vertical="top"/>
    </xf>
    <xf numFmtId="0" fontId="18" fillId="3" borderId="25" xfId="0" applyFont="1" applyFill="1" applyBorder="1" applyAlignment="1">
      <alignment horizontal="left" vertical="top"/>
    </xf>
    <xf numFmtId="0" fontId="18" fillId="3" borderId="7" xfId="0" applyFont="1" applyFill="1" applyBorder="1" applyAlignment="1">
      <alignment horizontal="left" vertical="top"/>
    </xf>
    <xf numFmtId="0" fontId="18" fillId="3" borderId="18" xfId="0" applyFont="1" applyFill="1" applyBorder="1" applyAlignment="1">
      <alignment horizontal="left" vertical="top"/>
    </xf>
    <xf numFmtId="0" fontId="13" fillId="3" borderId="42" xfId="0" applyFont="1" applyFill="1" applyBorder="1" applyAlignment="1">
      <alignment horizontal="left" vertical="top" wrapText="1"/>
    </xf>
    <xf numFmtId="0" fontId="13" fillId="3" borderId="40" xfId="0" applyFont="1" applyFill="1" applyBorder="1" applyAlignment="1">
      <alignment horizontal="left" vertical="top" wrapText="1"/>
    </xf>
    <xf numFmtId="0" fontId="13" fillId="3" borderId="37" xfId="0" applyFont="1" applyFill="1" applyBorder="1" applyAlignment="1">
      <alignment horizontal="left" vertical="top" wrapText="1"/>
    </xf>
    <xf numFmtId="0" fontId="13" fillId="3" borderId="34" xfId="0" applyFont="1" applyFill="1" applyBorder="1" applyAlignment="1">
      <alignment horizontal="left" vertical="top" wrapText="1"/>
    </xf>
    <xf numFmtId="0" fontId="13" fillId="3" borderId="23"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4" xfId="0" applyFont="1" applyFill="1" applyBorder="1" applyAlignment="1">
      <alignment horizontal="left" vertical="top"/>
    </xf>
    <xf numFmtId="0" fontId="13" fillId="3" borderId="22" xfId="0" applyFont="1" applyFill="1" applyBorder="1" applyAlignment="1">
      <alignment horizontal="left" vertical="top"/>
    </xf>
    <xf numFmtId="0" fontId="17" fillId="2" borderId="21" xfId="0" applyFont="1" applyFill="1" applyBorder="1" applyAlignment="1">
      <alignment vertical="top"/>
    </xf>
    <xf numFmtId="0" fontId="17" fillId="2" borderId="28" xfId="0" applyFont="1" applyFill="1" applyBorder="1" applyAlignment="1">
      <alignment vertical="top"/>
    </xf>
    <xf numFmtId="0" fontId="17" fillId="2" borderId="33" xfId="0" applyFont="1" applyFill="1" applyBorder="1" applyAlignment="1">
      <alignment vertical="top"/>
    </xf>
    <xf numFmtId="0" fontId="18" fillId="3" borderId="25" xfId="0" applyFont="1" applyFill="1" applyBorder="1" applyAlignment="1">
      <alignment horizontal="left" vertical="top" wrapText="1"/>
    </xf>
    <xf numFmtId="0" fontId="18" fillId="3" borderId="7" xfId="0" applyFont="1" applyFill="1" applyBorder="1" applyAlignment="1">
      <alignment horizontal="left" vertical="top" wrapText="1"/>
    </xf>
    <xf numFmtId="0" fontId="13" fillId="3" borderId="8" xfId="0" applyFont="1" applyFill="1" applyBorder="1" applyAlignment="1">
      <alignment horizontal="left" vertical="top" wrapText="1"/>
    </xf>
    <xf numFmtId="0" fontId="17" fillId="2" borderId="1" xfId="0" applyFont="1" applyFill="1" applyBorder="1" applyAlignment="1">
      <alignment horizontal="left" vertical="top" wrapText="1"/>
    </xf>
    <xf numFmtId="0" fontId="17" fillId="2" borderId="21"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33" xfId="0" applyFont="1" applyFill="1" applyBorder="1" applyAlignment="1">
      <alignment horizontal="left" vertical="top" wrapText="1"/>
    </xf>
    <xf numFmtId="0" fontId="13" fillId="3" borderId="25" xfId="0" applyFont="1" applyFill="1" applyBorder="1" applyAlignment="1">
      <alignment horizontal="left" vertical="top"/>
    </xf>
    <xf numFmtId="0" fontId="13" fillId="3" borderId="7" xfId="0" applyFont="1" applyFill="1" applyBorder="1" applyAlignment="1">
      <alignment horizontal="left" vertical="top"/>
    </xf>
    <xf numFmtId="0" fontId="13" fillId="3" borderId="5" xfId="0" applyFont="1" applyFill="1" applyBorder="1" applyAlignment="1">
      <alignment horizontal="left" vertical="top"/>
    </xf>
    <xf numFmtId="0" fontId="13" fillId="3" borderId="23" xfId="0" applyFont="1" applyFill="1" applyBorder="1" applyAlignment="1">
      <alignment horizontal="left" vertical="top"/>
    </xf>
    <xf numFmtId="0" fontId="17" fillId="2" borderId="6" xfId="0" applyFont="1" applyFill="1" applyBorder="1" applyAlignment="1">
      <alignment horizontal="left" vertical="top" wrapText="1"/>
    </xf>
    <xf numFmtId="0" fontId="18" fillId="3" borderId="4" xfId="0" applyFont="1" applyFill="1" applyBorder="1" applyAlignment="1">
      <alignment horizontal="left" vertical="top" wrapText="1" readingOrder="1"/>
    </xf>
    <xf numFmtId="0" fontId="18" fillId="3" borderId="22" xfId="0" applyFont="1" applyFill="1" applyBorder="1" applyAlignment="1">
      <alignment horizontal="left" vertical="top" wrapText="1" readingOrder="1"/>
    </xf>
    <xf numFmtId="0" fontId="17" fillId="2" borderId="11" xfId="0" applyFont="1" applyFill="1" applyBorder="1" applyAlignment="1">
      <alignment horizontal="left" vertical="top" wrapText="1"/>
    </xf>
    <xf numFmtId="0" fontId="18" fillId="3" borderId="2" xfId="0" applyFont="1" applyFill="1" applyBorder="1" applyAlignment="1">
      <alignment horizontal="left" vertical="top" wrapText="1" readingOrder="1"/>
    </xf>
    <xf numFmtId="0" fontId="18" fillId="3" borderId="3" xfId="0" applyFont="1" applyFill="1" applyBorder="1" applyAlignment="1">
      <alignment horizontal="left" vertical="top" wrapText="1" readingOrder="1"/>
    </xf>
    <xf numFmtId="0" fontId="18" fillId="3" borderId="29" xfId="0" applyFont="1" applyFill="1" applyBorder="1" applyAlignment="1">
      <alignment horizontal="left" vertical="top" wrapText="1" readingOrder="1"/>
    </xf>
    <xf numFmtId="0" fontId="18" fillId="3" borderId="26" xfId="0" applyFont="1" applyFill="1" applyBorder="1" applyAlignment="1">
      <alignment horizontal="left" vertical="top" wrapText="1" readingOrder="1"/>
    </xf>
    <xf numFmtId="0" fontId="18" fillId="3" borderId="12" xfId="0" applyFont="1" applyFill="1" applyBorder="1" applyAlignment="1">
      <alignment horizontal="left" vertical="top" wrapText="1" readingOrder="1"/>
    </xf>
    <xf numFmtId="0" fontId="18" fillId="3" borderId="13" xfId="0" applyFont="1" applyFill="1" applyBorder="1" applyAlignment="1">
      <alignment horizontal="left" vertical="top" wrapText="1" readingOrder="1"/>
    </xf>
    <xf numFmtId="0" fontId="17" fillId="2" borderId="32" xfId="0" applyFont="1" applyFill="1" applyBorder="1" applyAlignment="1">
      <alignment horizontal="left" vertical="top" wrapText="1"/>
    </xf>
    <xf numFmtId="0" fontId="17" fillId="2" borderId="68" xfId="0" applyFont="1" applyFill="1" applyBorder="1" applyAlignment="1">
      <alignment horizontal="left" vertical="top" wrapText="1"/>
    </xf>
    <xf numFmtId="0" fontId="7" fillId="2" borderId="32" xfId="0" applyFont="1" applyFill="1" applyBorder="1" applyAlignment="1">
      <alignment horizontal="left" vertical="top" wrapText="1"/>
    </xf>
    <xf numFmtId="0" fontId="7" fillId="2" borderId="6" xfId="0" applyFont="1" applyFill="1" applyBorder="1" applyAlignment="1">
      <alignment horizontal="left" vertical="top" wrapText="1"/>
    </xf>
    <xf numFmtId="0" fontId="7" fillId="2" borderId="68" xfId="0" applyFont="1" applyFill="1" applyBorder="1" applyAlignment="1">
      <alignment horizontal="left" vertical="top" wrapText="1"/>
    </xf>
    <xf numFmtId="0" fontId="18" fillId="3" borderId="7" xfId="0" applyFont="1" applyFill="1" applyBorder="1" applyAlignment="1">
      <alignment horizontal="left" vertical="top" wrapText="1" readingOrder="1"/>
    </xf>
    <xf numFmtId="0" fontId="18" fillId="3" borderId="18" xfId="0" applyFont="1" applyFill="1" applyBorder="1" applyAlignment="1">
      <alignment horizontal="left" vertical="top" wrapText="1" readingOrder="1"/>
    </xf>
    <xf numFmtId="0" fontId="0" fillId="3" borderId="34" xfId="0" applyFont="1" applyFill="1" applyBorder="1" applyAlignment="1">
      <alignment horizontal="left" vertical="top" wrapText="1"/>
    </xf>
    <xf numFmtId="0" fontId="13" fillId="3" borderId="19" xfId="0" applyFont="1" applyFill="1" applyBorder="1" applyAlignment="1">
      <alignment horizontal="left" vertical="top" wrapText="1"/>
    </xf>
    <xf numFmtId="0" fontId="0" fillId="3" borderId="8" xfId="0" applyFont="1" applyFill="1" applyBorder="1" applyAlignment="1">
      <alignment horizontal="left" vertical="top" wrapText="1"/>
    </xf>
    <xf numFmtId="0" fontId="0" fillId="3" borderId="5" xfId="0" applyFont="1" applyFill="1" applyBorder="1" applyAlignment="1">
      <alignment horizontal="left" vertical="top" wrapText="1"/>
    </xf>
    <xf numFmtId="0" fontId="20" fillId="0" borderId="0" xfId="3" applyAlignment="1" applyProtection="1">
      <alignment horizontal="left" wrapText="1"/>
    </xf>
    <xf numFmtId="0" fontId="27" fillId="0" borderId="0" xfId="3" applyFont="1" applyAlignment="1" applyProtection="1">
      <alignment horizontal="left" vertical="top" wrapText="1"/>
    </xf>
    <xf numFmtId="0" fontId="0" fillId="0" borderId="35" xfId="0" applyFont="1" applyFill="1" applyBorder="1" applyAlignment="1">
      <alignment horizontal="left" vertical="top" wrapText="1"/>
    </xf>
    <xf numFmtId="0" fontId="13" fillId="0" borderId="14" xfId="0" applyFont="1" applyFill="1" applyBorder="1" applyAlignment="1">
      <alignment horizontal="left" vertical="top" wrapText="1"/>
    </xf>
    <xf numFmtId="0" fontId="10" fillId="3" borderId="22" xfId="0" applyFont="1" applyFill="1" applyBorder="1" applyAlignment="1">
      <alignment horizontal="left" vertical="top" wrapText="1" readingOrder="1"/>
    </xf>
    <xf numFmtId="0" fontId="18" fillId="3" borderId="23" xfId="0" applyFont="1" applyFill="1" applyBorder="1" applyAlignment="1">
      <alignment horizontal="left" vertical="top" wrapText="1" readingOrder="1"/>
    </xf>
    <xf numFmtId="0" fontId="15" fillId="2" borderId="4" xfId="0" applyFont="1" applyFill="1" applyBorder="1" applyAlignment="1">
      <alignment horizontal="left" vertical="top"/>
    </xf>
    <xf numFmtId="0" fontId="15" fillId="2" borderId="5" xfId="0" applyFont="1" applyFill="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0" fillId="0" borderId="29" xfId="0" applyFont="1" applyBorder="1" applyAlignment="1">
      <alignment horizontal="left" vertical="top" wrapText="1"/>
    </xf>
    <xf numFmtId="0" fontId="13" fillId="0" borderId="26" xfId="0" applyFont="1" applyBorder="1" applyAlignment="1">
      <alignment horizontal="left" vertical="top" wrapText="1"/>
    </xf>
    <xf numFmtId="0" fontId="13" fillId="0" borderId="25" xfId="0" applyFont="1" applyBorder="1" applyAlignment="1">
      <alignment horizontal="left" vertical="top" wrapText="1"/>
    </xf>
    <xf numFmtId="0" fontId="13" fillId="0" borderId="34" xfId="0" applyFont="1" applyBorder="1" applyAlignment="1">
      <alignment horizontal="left" vertical="top" wrapText="1"/>
    </xf>
    <xf numFmtId="0" fontId="0" fillId="0" borderId="0" xfId="0" applyFont="1" applyFill="1" applyAlignment="1">
      <alignment horizontal="left" vertical="top" wrapText="1" indent="2"/>
    </xf>
    <xf numFmtId="0" fontId="0" fillId="0" borderId="0" xfId="0" applyFill="1" applyAlignment="1">
      <alignment horizontal="left" vertical="top" wrapText="1" indent="2"/>
    </xf>
    <xf numFmtId="0" fontId="0" fillId="0" borderId="0" xfId="0" applyFont="1" applyAlignment="1">
      <alignment horizontal="left" vertical="top" wrapText="1" indent="2"/>
    </xf>
    <xf numFmtId="0" fontId="10" fillId="0" borderId="0" xfId="3" applyFont="1" applyFill="1" applyAlignment="1">
      <alignment horizontal="left" vertical="top" wrapText="1" indent="2"/>
    </xf>
    <xf numFmtId="0" fontId="0" fillId="0" borderId="0" xfId="0" applyFill="1" applyAlignment="1">
      <alignment horizontal="left" vertical="top" wrapText="1"/>
    </xf>
    <xf numFmtId="0" fontId="0" fillId="0" borderId="0" xfId="0" applyAlignment="1">
      <alignment horizontal="left" vertical="top" wrapText="1" indent="2"/>
    </xf>
    <xf numFmtId="0" fontId="4" fillId="2" borderId="10" xfId="0" applyFont="1" applyFill="1" applyBorder="1" applyAlignment="1">
      <alignment horizontal="right" vertical="center" wrapText="1"/>
    </xf>
    <xf numFmtId="0" fontId="4" fillId="2" borderId="46" xfId="0" applyFont="1" applyFill="1" applyBorder="1" applyAlignment="1">
      <alignment horizontal="right" vertical="center" wrapText="1"/>
    </xf>
    <xf numFmtId="0" fontId="4" fillId="2" borderId="67" xfId="0" applyFont="1" applyFill="1" applyBorder="1" applyAlignment="1">
      <alignment horizontal="right" vertical="center" wrapText="1"/>
    </xf>
    <xf numFmtId="0" fontId="3" fillId="2" borderId="36" xfId="0" applyFont="1" applyFill="1" applyBorder="1" applyAlignment="1">
      <alignment horizontal="center" vertical="top"/>
    </xf>
    <xf numFmtId="0" fontId="3" fillId="2" borderId="9" xfId="0" applyFont="1" applyFill="1" applyBorder="1" applyAlignment="1">
      <alignment horizontal="center" vertical="top"/>
    </xf>
    <xf numFmtId="0" fontId="7" fillId="2" borderId="21" xfId="0" applyFont="1" applyFill="1" applyBorder="1" applyAlignment="1">
      <alignment horizontal="left" vertical="top"/>
    </xf>
    <xf numFmtId="0" fontId="7" fillId="2" borderId="11" xfId="0" applyFont="1" applyFill="1" applyBorder="1" applyAlignment="1">
      <alignment horizontal="left" vertical="top"/>
    </xf>
    <xf numFmtId="0" fontId="10" fillId="3" borderId="25" xfId="0" applyFont="1" applyFill="1" applyBorder="1" applyAlignment="1">
      <alignment horizontal="left" vertical="top"/>
    </xf>
    <xf numFmtId="0" fontId="10" fillId="3" borderId="7" xfId="0" applyFont="1" applyFill="1" applyBorder="1" applyAlignment="1">
      <alignment horizontal="left" vertical="top"/>
    </xf>
    <xf numFmtId="0" fontId="10" fillId="3" borderId="18" xfId="0" applyFont="1" applyFill="1" applyBorder="1" applyAlignment="1">
      <alignment horizontal="left" vertical="top"/>
    </xf>
    <xf numFmtId="0" fontId="2" fillId="2" borderId="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7" fillId="2" borderId="6" xfId="0" applyFont="1" applyFill="1" applyBorder="1" applyAlignment="1">
      <alignment horizontal="left" vertical="top"/>
    </xf>
    <xf numFmtId="0" fontId="2" fillId="2" borderId="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35" xfId="0" applyFill="1" applyBorder="1" applyAlignment="1">
      <alignment horizontal="left" vertical="top" wrapText="1"/>
    </xf>
    <xf numFmtId="0" fontId="0" fillId="0" borderId="14" xfId="0" applyFill="1" applyBorder="1" applyAlignment="1">
      <alignment horizontal="left" vertical="top" wrapText="1"/>
    </xf>
    <xf numFmtId="0" fontId="7" fillId="2" borderId="21" xfId="0" applyFont="1" applyFill="1" applyBorder="1" applyAlignment="1">
      <alignment vertical="top"/>
    </xf>
    <xf numFmtId="0" fontId="7" fillId="2" borderId="28" xfId="0" applyFont="1" applyFill="1" applyBorder="1" applyAlignment="1">
      <alignment vertical="top"/>
    </xf>
    <xf numFmtId="0" fontId="7" fillId="2" borderId="33" xfId="0" applyFont="1" applyFill="1" applyBorder="1" applyAlignment="1">
      <alignment vertical="top"/>
    </xf>
    <xf numFmtId="0" fontId="10" fillId="3" borderId="25" xfId="0" applyFont="1" applyFill="1" applyBorder="1" applyAlignment="1">
      <alignment horizontal="left" vertical="top" wrapText="1"/>
    </xf>
    <xf numFmtId="0" fontId="10" fillId="3" borderId="7" xfId="0" applyFont="1" applyFill="1" applyBorder="1" applyAlignment="1">
      <alignment horizontal="left" vertical="top" wrapText="1"/>
    </xf>
    <xf numFmtId="0" fontId="7" fillId="2" borderId="1"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33" xfId="0" applyFont="1" applyFill="1" applyBorder="1" applyAlignment="1">
      <alignment horizontal="left" vertical="top" wrapText="1"/>
    </xf>
    <xf numFmtId="0" fontId="10" fillId="3" borderId="4" xfId="0" applyFont="1" applyFill="1" applyBorder="1" applyAlignment="1">
      <alignment horizontal="left" vertical="top" wrapText="1" readingOrder="1"/>
    </xf>
    <xf numFmtId="0" fontId="10" fillId="3" borderId="7" xfId="0" applyFont="1" applyFill="1" applyBorder="1" applyAlignment="1">
      <alignment horizontal="left" vertical="top" wrapText="1" readingOrder="1"/>
    </xf>
    <xf numFmtId="0" fontId="10" fillId="3" borderId="18" xfId="0" applyFont="1" applyFill="1" applyBorder="1" applyAlignment="1">
      <alignment horizontal="left" vertical="top" wrapText="1" readingOrder="1"/>
    </xf>
    <xf numFmtId="0" fontId="2" fillId="2" borderId="4" xfId="0" applyFont="1" applyFill="1" applyBorder="1" applyAlignment="1">
      <alignment horizontal="left" vertical="top"/>
    </xf>
    <xf numFmtId="0" fontId="2" fillId="2" borderId="5" xfId="0" applyFont="1" applyFill="1" applyBorder="1" applyAlignment="1">
      <alignment horizontal="left" vertical="top"/>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9" xfId="0" applyBorder="1" applyAlignment="1">
      <alignment horizontal="left" vertical="top" wrapText="1"/>
    </xf>
    <xf numFmtId="0" fontId="0" fillId="0" borderId="26" xfId="0" applyBorder="1" applyAlignment="1">
      <alignment horizontal="left" vertical="top" wrapText="1"/>
    </xf>
    <xf numFmtId="0" fontId="0" fillId="0" borderId="25" xfId="0" applyBorder="1" applyAlignment="1">
      <alignment horizontal="left" vertical="top" wrapText="1"/>
    </xf>
    <xf numFmtId="0" fontId="0" fillId="0" borderId="34" xfId="0" applyBorder="1" applyAlignment="1">
      <alignment horizontal="left" vertical="top" wrapText="1"/>
    </xf>
    <xf numFmtId="0" fontId="7" fillId="2" borderId="53" xfId="0" applyFont="1" applyFill="1" applyBorder="1" applyAlignment="1">
      <alignment horizontal="left" vertical="top" wrapText="1"/>
    </xf>
    <xf numFmtId="0" fontId="7" fillId="2" borderId="51" xfId="0" applyFont="1" applyFill="1" applyBorder="1" applyAlignment="1">
      <alignment horizontal="left" vertical="top" wrapText="1"/>
    </xf>
    <xf numFmtId="0" fontId="7" fillId="2" borderId="43" xfId="0" applyFont="1" applyFill="1" applyBorder="1" applyAlignment="1">
      <alignment horizontal="left" vertical="top" wrapText="1"/>
    </xf>
    <xf numFmtId="0" fontId="10" fillId="3" borderId="4" xfId="0" applyFont="1" applyFill="1" applyBorder="1" applyAlignment="1">
      <alignment vertical="top" wrapText="1" readingOrder="1"/>
    </xf>
    <xf numFmtId="0" fontId="10" fillId="3" borderId="7" xfId="0" applyFont="1" applyFill="1" applyBorder="1" applyAlignment="1">
      <alignment vertical="top" wrapText="1" readingOrder="1"/>
    </xf>
    <xf numFmtId="0" fontId="10" fillId="3" borderId="22" xfId="0" applyFont="1" applyFill="1" applyBorder="1" applyAlignment="1">
      <alignment vertical="top" wrapText="1" readingOrder="1"/>
    </xf>
    <xf numFmtId="0" fontId="10" fillId="3" borderId="42" xfId="0" applyFont="1" applyFill="1" applyBorder="1" applyAlignment="1">
      <alignment vertical="top" wrapText="1" readingOrder="1"/>
    </xf>
    <xf numFmtId="0" fontId="10" fillId="3" borderId="18" xfId="0" applyFont="1" applyFill="1" applyBorder="1" applyAlignment="1">
      <alignment vertical="top" wrapText="1" readingOrder="1"/>
    </xf>
  </cellXfs>
  <cellStyles count="4">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tats.bts.gov/Data_Elements.aspx?Data=3" TargetMode="External"/><Relationship Id="rId13" Type="http://schemas.openxmlformats.org/officeDocument/2006/relationships/hyperlink" Target="https://www.mwcog.org/documents/2016/11/16/cooperative-forecasts-employment-population-and-household-forecasts-by-transportation-analysis-zone-cooperative-forecast-demographics-housing-population/" TargetMode="External"/><Relationship Id="rId18" Type="http://schemas.openxmlformats.org/officeDocument/2006/relationships/hyperlink" Target="https://www.transit.dot.gov/ntd/data-product/2015-annual-database-energy-consumption" TargetMode="External"/><Relationship Id="rId3" Type="http://schemas.openxmlformats.org/officeDocument/2006/relationships/hyperlink" Target="http://www.costar.com/" TargetMode="External"/><Relationship Id="rId21" Type="http://schemas.openxmlformats.org/officeDocument/2006/relationships/hyperlink" Target="https://factfinder.census.gov/" TargetMode="External"/><Relationship Id="rId7" Type="http://schemas.openxmlformats.org/officeDocument/2006/relationships/hyperlink" Target="http://www.mwcog.org/documents/2016/11/16/washington-baltimore-regional-air-passenger-survey-geographic-findings-report-airport-access/" TargetMode="External"/><Relationship Id="rId12" Type="http://schemas.openxmlformats.org/officeDocument/2006/relationships/hyperlink" Target="https://factfinder.census.gov/" TargetMode="External"/><Relationship Id="rId17" Type="http://schemas.openxmlformats.org/officeDocument/2006/relationships/hyperlink" Target="http://www.epa.gov/statelocalenergy/download-state-inventory-and-projection-tool" TargetMode="External"/><Relationship Id="rId2" Type="http://schemas.openxmlformats.org/officeDocument/2006/relationships/hyperlink" Target="https://www.eia.gov/state/seds/" TargetMode="External"/><Relationship Id="rId16" Type="http://schemas.openxmlformats.org/officeDocument/2006/relationships/hyperlink" Target="https://cast.chesapeakebay.net/" TargetMode="External"/><Relationship Id="rId20" Type="http://schemas.openxmlformats.org/officeDocument/2006/relationships/hyperlink" Target="https://www.transit.dot.gov/ntd/data-product/2012-annual-databases-energy-consumption" TargetMode="External"/><Relationship Id="rId1" Type="http://schemas.openxmlformats.org/officeDocument/2006/relationships/hyperlink" Target="https://factfinder.census.gov/" TargetMode="External"/><Relationship Id="rId6" Type="http://schemas.openxmlformats.org/officeDocument/2006/relationships/hyperlink" Target="http://www.epa.gov/ghgemissions/inventory-us-greenhouse-gas-emissions-and-sinks-1990-2015" TargetMode="External"/><Relationship Id="rId11" Type="http://schemas.openxmlformats.org/officeDocument/2006/relationships/hyperlink" Target="http://www.epa.gov/ghgemissions/inventory-us-greenhouse-gas-emissions-and-sinks-1990-2015" TargetMode="External"/><Relationship Id="rId5" Type="http://schemas.openxmlformats.org/officeDocument/2006/relationships/hyperlink" Target="https://www.eia.gov/consumption/commercial/data/2012/c&amp;e/cfm/c35.php" TargetMode="External"/><Relationship Id="rId15" Type="http://schemas.openxmlformats.org/officeDocument/2006/relationships/hyperlink" Target="https://www.epa.gov/moves/nonroad-model-nonroad-engines-equipment-and-vehicles" TargetMode="External"/><Relationship Id="rId23" Type="http://schemas.openxmlformats.org/officeDocument/2006/relationships/printerSettings" Target="../printerSettings/printerSettings1.bin"/><Relationship Id="rId10" Type="http://schemas.openxmlformats.org/officeDocument/2006/relationships/hyperlink" Target="http://www.novaregion.org/DocumentCenter/View/11026" TargetMode="External"/><Relationship Id="rId19" Type="http://schemas.openxmlformats.org/officeDocument/2006/relationships/hyperlink" Target="https://www.transit.dot.gov/ntd/data-product/2005-annual-database-energy-consumption" TargetMode="External"/><Relationship Id="rId4" Type="http://schemas.openxmlformats.org/officeDocument/2006/relationships/hyperlink" Target="https://www.eia.gov/consumption/commercial/data/2012/" TargetMode="External"/><Relationship Id="rId9" Type="http://schemas.openxmlformats.org/officeDocument/2006/relationships/hyperlink" Target="https://ghgdata.epa.gov/" TargetMode="External"/><Relationship Id="rId14" Type="http://schemas.openxmlformats.org/officeDocument/2006/relationships/hyperlink" Target="https://factfinder.census.gov/" TargetMode="External"/><Relationship Id="rId22" Type="http://schemas.openxmlformats.org/officeDocument/2006/relationships/hyperlink" Target="https://www.mwcog.org/documents/2016/11/16/cooperative-forecasts-employment-population-and-household-forecasts-by-transportation-analysis-zone-cooperative-forecast-demographics-housing-popul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6"/>
  <sheetViews>
    <sheetView topLeftCell="A61" zoomScale="90" zoomScaleNormal="90" workbookViewId="0"/>
  </sheetViews>
  <sheetFormatPr defaultRowHeight="14.5" x14ac:dyDescent="0.35"/>
  <cols>
    <col min="1" max="1" width="4.7265625" customWidth="1"/>
    <col min="2" max="2" width="20.26953125" customWidth="1"/>
    <col min="3" max="3" width="41.81640625" customWidth="1"/>
    <col min="4" max="4" width="29.81640625" customWidth="1"/>
    <col min="5" max="5" width="35.81640625" customWidth="1"/>
    <col min="6" max="6" width="16.1796875" customWidth="1"/>
    <col min="7" max="8" width="15.7265625" customWidth="1"/>
    <col min="9" max="9" width="13.1796875" customWidth="1"/>
  </cols>
  <sheetData>
    <row r="1" spans="2:9" ht="18.5" x14ac:dyDescent="0.35">
      <c r="B1" s="2" t="s">
        <v>221</v>
      </c>
      <c r="C1" s="31"/>
      <c r="D1" s="31"/>
      <c r="E1" s="31"/>
      <c r="F1" s="31"/>
      <c r="G1" s="32"/>
      <c r="H1" s="32"/>
      <c r="I1" s="32"/>
    </row>
    <row r="2" spans="2:9" ht="24" thickBot="1" x14ac:dyDescent="0.4">
      <c r="B2" s="3" t="s">
        <v>220</v>
      </c>
      <c r="C2" s="33"/>
      <c r="D2" s="33"/>
      <c r="E2" s="33"/>
      <c r="F2" s="33"/>
      <c r="G2" s="32"/>
      <c r="H2" s="32"/>
      <c r="I2" s="32"/>
    </row>
    <row r="3" spans="2:9" ht="23.25" customHeight="1" x14ac:dyDescent="0.35">
      <c r="B3" s="283" t="s">
        <v>0</v>
      </c>
      <c r="C3" s="285" t="s">
        <v>1</v>
      </c>
      <c r="D3" s="287" t="s">
        <v>38</v>
      </c>
      <c r="E3" s="289" t="s">
        <v>57</v>
      </c>
      <c r="F3" s="290"/>
      <c r="G3" s="291"/>
      <c r="H3" s="291"/>
      <c r="I3" s="292"/>
    </row>
    <row r="4" spans="2:9" ht="27.75" customHeight="1" thickBot="1" x14ac:dyDescent="0.4">
      <c r="B4" s="284"/>
      <c r="C4" s="286"/>
      <c r="D4" s="288"/>
      <c r="E4" s="34" t="s">
        <v>58</v>
      </c>
      <c r="F4" s="115">
        <v>2005</v>
      </c>
      <c r="G4" s="114">
        <v>2012</v>
      </c>
      <c r="H4" s="35">
        <v>2015</v>
      </c>
      <c r="I4" s="4" t="s">
        <v>135</v>
      </c>
    </row>
    <row r="5" spans="2:9" ht="19" thickBot="1" x14ac:dyDescent="0.5">
      <c r="B5" s="36" t="s">
        <v>2</v>
      </c>
      <c r="C5" s="37"/>
      <c r="D5" s="38"/>
      <c r="E5" s="39"/>
      <c r="F5" s="36"/>
      <c r="G5" s="40"/>
      <c r="H5" s="40"/>
      <c r="I5" s="41"/>
    </row>
    <row r="6" spans="2:9" ht="16.5" x14ac:dyDescent="0.35">
      <c r="B6" s="293" t="s">
        <v>3</v>
      </c>
      <c r="C6" s="305" t="s">
        <v>4</v>
      </c>
      <c r="D6" s="304" t="s">
        <v>61</v>
      </c>
      <c r="E6" s="89" t="s">
        <v>124</v>
      </c>
      <c r="F6" s="169" t="s">
        <v>60</v>
      </c>
      <c r="G6" s="155">
        <v>317739</v>
      </c>
      <c r="H6" s="146">
        <v>392755.08333333331</v>
      </c>
      <c r="I6" s="266" t="e">
        <f t="shared" ref="I6:I23" si="0">(H6-F6)/F6</f>
        <v>#VALUE!</v>
      </c>
    </row>
    <row r="7" spans="2:9" ht="16.5" x14ac:dyDescent="0.35">
      <c r="B7" s="293"/>
      <c r="C7" s="306"/>
      <c r="D7" s="303"/>
      <c r="E7" s="107" t="s">
        <v>113</v>
      </c>
      <c r="F7" s="163">
        <v>4397861073</v>
      </c>
      <c r="G7" s="156">
        <v>3747179863.5400133</v>
      </c>
      <c r="H7" s="147">
        <v>4096506601</v>
      </c>
      <c r="I7" s="267">
        <f>(H7-F7)/F7</f>
        <v>-6.8522963094518829E-2</v>
      </c>
    </row>
    <row r="8" spans="2:9" ht="16.5" x14ac:dyDescent="0.35">
      <c r="B8" s="293"/>
      <c r="C8" s="296" t="s">
        <v>5</v>
      </c>
      <c r="D8" s="302" t="s">
        <v>62</v>
      </c>
      <c r="E8" s="90" t="s">
        <v>124</v>
      </c>
      <c r="F8" s="196" t="s">
        <v>60</v>
      </c>
      <c r="G8" s="157">
        <v>209778.69010000001</v>
      </c>
      <c r="H8" s="148">
        <v>217136.44130000001</v>
      </c>
      <c r="I8" s="267" t="e">
        <f t="shared" si="0"/>
        <v>#VALUE!</v>
      </c>
    </row>
    <row r="9" spans="2:9" ht="16.5" x14ac:dyDescent="0.35">
      <c r="B9" s="293"/>
      <c r="C9" s="297"/>
      <c r="D9" s="303"/>
      <c r="E9" s="90" t="s">
        <v>114</v>
      </c>
      <c r="F9" s="164">
        <v>200858928.31</v>
      </c>
      <c r="G9" s="157">
        <v>163637949.73307142</v>
      </c>
      <c r="H9" s="148">
        <v>201324692.35413998</v>
      </c>
      <c r="I9" s="267">
        <f t="shared" si="0"/>
        <v>2.3188615415747622E-3</v>
      </c>
    </row>
    <row r="10" spans="2:9" ht="16.5" x14ac:dyDescent="0.35">
      <c r="B10" s="293"/>
      <c r="C10" s="297"/>
      <c r="D10" s="299" t="s">
        <v>41</v>
      </c>
      <c r="E10" s="90" t="s">
        <v>125</v>
      </c>
      <c r="F10" s="164">
        <v>19572</v>
      </c>
      <c r="G10" s="157">
        <v>14822.5</v>
      </c>
      <c r="H10" s="148">
        <v>12787</v>
      </c>
      <c r="I10" s="267">
        <f t="shared" si="0"/>
        <v>-0.34666871040261599</v>
      </c>
    </row>
    <row r="11" spans="2:9" ht="16.5" x14ac:dyDescent="0.35">
      <c r="B11" s="294"/>
      <c r="C11" s="297"/>
      <c r="D11" s="300"/>
      <c r="E11" s="91" t="s">
        <v>115</v>
      </c>
      <c r="F11" s="165">
        <v>13666762.307920247</v>
      </c>
      <c r="G11" s="158">
        <v>6091611.6407782827</v>
      </c>
      <c r="H11" s="148">
        <v>8601824.0231466908</v>
      </c>
      <c r="I11" s="267">
        <f t="shared" si="0"/>
        <v>-0.3706026468198903</v>
      </c>
    </row>
    <row r="12" spans="2:9" ht="16.5" x14ac:dyDescent="0.35">
      <c r="B12" s="294"/>
      <c r="C12" s="297"/>
      <c r="D12" s="299" t="s">
        <v>42</v>
      </c>
      <c r="E12" s="91" t="s">
        <v>126</v>
      </c>
      <c r="F12" s="198">
        <v>5105</v>
      </c>
      <c r="G12" s="158">
        <v>4690.6000000000004</v>
      </c>
      <c r="H12" s="149">
        <v>4513</v>
      </c>
      <c r="I12" s="267">
        <f t="shared" si="0"/>
        <v>-0.11596474045053869</v>
      </c>
    </row>
    <row r="13" spans="2:9" ht="17" thickBot="1" x14ac:dyDescent="0.4">
      <c r="B13" s="295"/>
      <c r="C13" s="298"/>
      <c r="D13" s="301"/>
      <c r="E13" s="92" t="s">
        <v>116</v>
      </c>
      <c r="F13" s="166">
        <v>4757592.4210641021</v>
      </c>
      <c r="G13" s="159">
        <v>4312662.9904745258</v>
      </c>
      <c r="H13" s="150">
        <v>5070071.4244932914</v>
      </c>
      <c r="I13" s="268">
        <f t="shared" si="0"/>
        <v>6.568007003830291E-2</v>
      </c>
    </row>
    <row r="14" spans="2:9" ht="16.5" x14ac:dyDescent="0.35">
      <c r="B14" s="307" t="s">
        <v>6</v>
      </c>
      <c r="C14" s="305" t="s">
        <v>4</v>
      </c>
      <c r="D14" s="319" t="s">
        <v>43</v>
      </c>
      <c r="E14" s="90" t="s">
        <v>124</v>
      </c>
      <c r="F14" s="197" t="s">
        <v>60</v>
      </c>
      <c r="G14" s="156">
        <v>30340.75</v>
      </c>
      <c r="H14" s="147">
        <v>50746.416666666664</v>
      </c>
      <c r="I14" s="269" t="e">
        <f t="shared" si="0"/>
        <v>#VALUE!</v>
      </c>
    </row>
    <row r="15" spans="2:9" ht="16.5" x14ac:dyDescent="0.35">
      <c r="B15" s="307"/>
      <c r="C15" s="306"/>
      <c r="D15" s="320"/>
      <c r="E15" s="93" t="s">
        <v>113</v>
      </c>
      <c r="F15" s="163">
        <v>6213091899</v>
      </c>
      <c r="G15" s="156">
        <v>5509103693.1200008</v>
      </c>
      <c r="H15" s="147">
        <v>5802633829</v>
      </c>
      <c r="I15" s="267">
        <f t="shared" si="0"/>
        <v>-6.6063415232287717E-2</v>
      </c>
    </row>
    <row r="16" spans="2:9" ht="16.5" x14ac:dyDescent="0.35">
      <c r="B16" s="307"/>
      <c r="C16" s="310" t="s">
        <v>7</v>
      </c>
      <c r="D16" s="302" t="s">
        <v>44</v>
      </c>
      <c r="E16" s="90" t="s">
        <v>124</v>
      </c>
      <c r="F16" s="196" t="s">
        <v>60</v>
      </c>
      <c r="G16" s="160">
        <v>10729.3979</v>
      </c>
      <c r="H16" s="148">
        <v>11430.271700000001</v>
      </c>
      <c r="I16" s="267" t="e">
        <f t="shared" si="0"/>
        <v>#VALUE!</v>
      </c>
    </row>
    <row r="17" spans="2:9" ht="16.5" x14ac:dyDescent="0.35">
      <c r="B17" s="307"/>
      <c r="C17" s="311"/>
      <c r="D17" s="303"/>
      <c r="E17" s="94" t="s">
        <v>114</v>
      </c>
      <c r="F17" s="164">
        <v>133956908.69000001</v>
      </c>
      <c r="G17" s="157">
        <v>134923370.04912999</v>
      </c>
      <c r="H17" s="148">
        <v>149186858.69846001</v>
      </c>
      <c r="I17" s="267">
        <f t="shared" si="0"/>
        <v>0.11369290436303513</v>
      </c>
    </row>
    <row r="18" spans="2:9" ht="16.5" x14ac:dyDescent="0.35">
      <c r="B18" s="307"/>
      <c r="C18" s="311"/>
      <c r="D18" s="302" t="s">
        <v>45</v>
      </c>
      <c r="E18" s="94" t="s">
        <v>117</v>
      </c>
      <c r="F18" s="167">
        <v>4332</v>
      </c>
      <c r="G18" s="157">
        <v>4504</v>
      </c>
      <c r="H18" s="148">
        <v>4570</v>
      </c>
      <c r="I18" s="267">
        <f t="shared" si="0"/>
        <v>5.493998153277932E-2</v>
      </c>
    </row>
    <row r="19" spans="2:9" ht="16.5" x14ac:dyDescent="0.35">
      <c r="B19" s="307"/>
      <c r="C19" s="311"/>
      <c r="D19" s="312"/>
      <c r="E19" s="94" t="s">
        <v>118</v>
      </c>
      <c r="F19" s="167">
        <v>138733539</v>
      </c>
      <c r="G19" s="157">
        <v>148296020</v>
      </c>
      <c r="H19" s="148">
        <v>151698706</v>
      </c>
      <c r="I19" s="267">
        <f t="shared" si="0"/>
        <v>9.3453732193770386E-2</v>
      </c>
    </row>
    <row r="20" spans="2:9" ht="31" x14ac:dyDescent="0.35">
      <c r="B20" s="307"/>
      <c r="C20" s="311"/>
      <c r="D20" s="312"/>
      <c r="E20" s="94" t="s">
        <v>239</v>
      </c>
      <c r="F20" s="167">
        <v>24345849.025416151</v>
      </c>
      <c r="G20" s="157">
        <v>36445142.782937549</v>
      </c>
      <c r="H20" s="148">
        <v>37281384.89594572</v>
      </c>
      <c r="I20" s="267">
        <f t="shared" si="0"/>
        <v>0.53132408144917664</v>
      </c>
    </row>
    <row r="21" spans="2:9" ht="16.5" x14ac:dyDescent="0.35">
      <c r="B21" s="308"/>
      <c r="C21" s="311"/>
      <c r="D21" s="303"/>
      <c r="E21" s="95" t="s">
        <v>119</v>
      </c>
      <c r="F21" s="168">
        <v>486916.980508323</v>
      </c>
      <c r="G21" s="157">
        <v>728902.85565875098</v>
      </c>
      <c r="H21" s="148">
        <v>745627.69791891437</v>
      </c>
      <c r="I21" s="267">
        <f t="shared" si="0"/>
        <v>0.53132408144917664</v>
      </c>
    </row>
    <row r="22" spans="2:9" ht="16" customHeight="1" x14ac:dyDescent="0.35">
      <c r="B22" s="309"/>
      <c r="C22" s="311"/>
      <c r="D22" s="299" t="s">
        <v>56</v>
      </c>
      <c r="E22" s="94" t="s">
        <v>240</v>
      </c>
      <c r="F22" s="168">
        <v>13938914.046574991</v>
      </c>
      <c r="G22" s="158">
        <v>12777108.964252979</v>
      </c>
      <c r="H22" s="149">
        <v>12452438.132250709</v>
      </c>
      <c r="I22" s="267">
        <f t="shared" si="0"/>
        <v>-0.10664216088551978</v>
      </c>
    </row>
    <row r="23" spans="2:9" ht="17" thickBot="1" x14ac:dyDescent="0.4">
      <c r="B23" s="309"/>
      <c r="C23" s="311"/>
      <c r="D23" s="301"/>
      <c r="E23" s="96" t="s">
        <v>119</v>
      </c>
      <c r="F23" s="165">
        <v>696945.70232874958</v>
      </c>
      <c r="G23" s="158">
        <v>638855.44821264897</v>
      </c>
      <c r="H23" s="149">
        <v>622621.90661253547</v>
      </c>
      <c r="I23" s="267">
        <f t="shared" si="0"/>
        <v>-0.10664216088551981</v>
      </c>
    </row>
    <row r="24" spans="2:9" ht="19" thickBot="1" x14ac:dyDescent="0.5">
      <c r="B24" s="36" t="s">
        <v>8</v>
      </c>
      <c r="C24" s="37"/>
      <c r="D24" s="38"/>
      <c r="E24" s="97"/>
      <c r="F24" s="5"/>
      <c r="G24" s="40"/>
      <c r="H24" s="40"/>
      <c r="I24" s="127"/>
    </row>
    <row r="25" spans="2:9" ht="16.5" x14ac:dyDescent="0.35">
      <c r="B25" s="313" t="s">
        <v>9</v>
      </c>
      <c r="C25" s="44" t="s">
        <v>10</v>
      </c>
      <c r="D25" s="45" t="s">
        <v>47</v>
      </c>
      <c r="E25" s="98" t="s">
        <v>120</v>
      </c>
      <c r="F25" s="169" t="s">
        <v>60</v>
      </c>
      <c r="G25" s="199" t="s">
        <v>60</v>
      </c>
      <c r="H25" s="199" t="s">
        <v>60</v>
      </c>
      <c r="I25" s="270" t="s">
        <v>60</v>
      </c>
    </row>
    <row r="26" spans="2:9" ht="16.5" x14ac:dyDescent="0.35">
      <c r="B26" s="314"/>
      <c r="C26" s="317" t="s">
        <v>11</v>
      </c>
      <c r="D26" s="302" t="s">
        <v>48</v>
      </c>
      <c r="E26" s="93" t="s">
        <v>121</v>
      </c>
      <c r="F26" s="163">
        <v>974250</v>
      </c>
      <c r="G26" s="156">
        <v>892125</v>
      </c>
      <c r="H26" s="147">
        <v>790230</v>
      </c>
      <c r="I26" s="267">
        <f t="shared" ref="I26:I28" si="1">(H26-F26)/F26</f>
        <v>-0.18888375673595073</v>
      </c>
    </row>
    <row r="27" spans="2:9" ht="16.5" x14ac:dyDescent="0.35">
      <c r="B27" s="314"/>
      <c r="C27" s="318"/>
      <c r="D27" s="312"/>
      <c r="E27" s="93" t="s">
        <v>122</v>
      </c>
      <c r="F27" s="163">
        <v>859000</v>
      </c>
      <c r="G27" s="156">
        <v>875939</v>
      </c>
      <c r="H27" s="147">
        <v>965672</v>
      </c>
      <c r="I27" s="267">
        <f t="shared" si="1"/>
        <v>0.12418160651920838</v>
      </c>
    </row>
    <row r="28" spans="2:9" ht="16.5" x14ac:dyDescent="0.35">
      <c r="B28" s="315"/>
      <c r="C28" s="306"/>
      <c r="D28" s="303"/>
      <c r="E28" s="93" t="s">
        <v>123</v>
      </c>
      <c r="F28" s="163">
        <v>814250</v>
      </c>
      <c r="G28" s="157">
        <v>749120</v>
      </c>
      <c r="H28" s="148">
        <v>623789</v>
      </c>
      <c r="I28" s="267">
        <f t="shared" si="1"/>
        <v>-0.23390973288302119</v>
      </c>
    </row>
    <row r="29" spans="2:9" ht="16.5" x14ac:dyDescent="0.35">
      <c r="B29" s="316"/>
      <c r="C29" s="180" t="s">
        <v>176</v>
      </c>
      <c r="D29" s="181" t="s">
        <v>176</v>
      </c>
      <c r="E29" s="100" t="s">
        <v>184</v>
      </c>
      <c r="F29" s="182" t="s">
        <v>60</v>
      </c>
      <c r="G29" s="203" t="s">
        <v>60</v>
      </c>
      <c r="H29" s="201" t="s">
        <v>60</v>
      </c>
      <c r="I29" s="108" t="s">
        <v>60</v>
      </c>
    </row>
    <row r="30" spans="2:9" ht="17" thickBot="1" x14ac:dyDescent="0.4">
      <c r="B30" s="316"/>
      <c r="C30" s="46" t="s">
        <v>12</v>
      </c>
      <c r="D30" s="47" t="s">
        <v>49</v>
      </c>
      <c r="E30" s="95" t="s">
        <v>120</v>
      </c>
      <c r="F30" s="200" t="s">
        <v>60</v>
      </c>
      <c r="G30" s="204" t="s">
        <v>60</v>
      </c>
      <c r="H30" s="202" t="s">
        <v>60</v>
      </c>
      <c r="I30" s="108" t="s">
        <v>60</v>
      </c>
    </row>
    <row r="31" spans="2:9" ht="19" thickBot="1" x14ac:dyDescent="0.5">
      <c r="B31" s="36" t="s">
        <v>13</v>
      </c>
      <c r="C31" s="37"/>
      <c r="D31" s="38"/>
      <c r="E31" s="97"/>
      <c r="F31" s="5"/>
      <c r="G31" s="40"/>
      <c r="H31" s="40"/>
      <c r="I31" s="127"/>
    </row>
    <row r="32" spans="2:9" ht="16.5" x14ac:dyDescent="0.35">
      <c r="B32" s="321" t="s">
        <v>14</v>
      </c>
      <c r="C32" s="48" t="s">
        <v>15</v>
      </c>
      <c r="D32" s="43" t="s">
        <v>50</v>
      </c>
      <c r="E32" s="99" t="s">
        <v>185</v>
      </c>
      <c r="F32" s="170">
        <v>69339</v>
      </c>
      <c r="G32" s="156">
        <v>69055.134356319089</v>
      </c>
      <c r="H32" s="147">
        <v>69055.134356319089</v>
      </c>
      <c r="I32" s="267">
        <f t="shared" ref="I32:I34" si="2">(H32-F32)/F32</f>
        <v>-4.0938814185510399E-3</v>
      </c>
    </row>
    <row r="33" spans="2:9" ht="29" x14ac:dyDescent="0.35">
      <c r="B33" s="321"/>
      <c r="C33" s="49" t="s">
        <v>16</v>
      </c>
      <c r="D33" s="42" t="s">
        <v>51</v>
      </c>
      <c r="E33" s="94" t="s">
        <v>186</v>
      </c>
      <c r="F33" s="205">
        <v>859761</v>
      </c>
      <c r="G33" s="157">
        <v>932044.86564368091</v>
      </c>
      <c r="H33" s="148">
        <v>950980.86564368091</v>
      </c>
      <c r="I33" s="267">
        <f t="shared" si="2"/>
        <v>0.10609909689283523</v>
      </c>
    </row>
    <row r="34" spans="2:9" ht="29.5" thickBot="1" x14ac:dyDescent="0.4">
      <c r="B34" s="321"/>
      <c r="C34" s="67" t="s">
        <v>17</v>
      </c>
      <c r="D34" s="47" t="s">
        <v>52</v>
      </c>
      <c r="E34" s="95" t="s">
        <v>187</v>
      </c>
      <c r="F34" s="168">
        <v>2608.8908081179134</v>
      </c>
      <c r="G34" s="158">
        <v>1702.1407859181295</v>
      </c>
      <c r="H34" s="149">
        <v>1179.8</v>
      </c>
      <c r="I34" s="267">
        <f t="shared" si="2"/>
        <v>-0.54777716402354049</v>
      </c>
    </row>
    <row r="35" spans="2:9" ht="19" thickBot="1" x14ac:dyDescent="0.5">
      <c r="B35" s="116" t="s">
        <v>231</v>
      </c>
      <c r="C35" s="37"/>
      <c r="D35" s="38"/>
      <c r="E35" s="97"/>
      <c r="F35" s="5"/>
      <c r="G35" s="40"/>
      <c r="H35" s="40"/>
      <c r="I35" s="127"/>
    </row>
    <row r="36" spans="2:9" ht="17.25" customHeight="1" x14ac:dyDescent="0.35">
      <c r="B36" s="333" t="s">
        <v>165</v>
      </c>
      <c r="C36" s="322" t="s">
        <v>164</v>
      </c>
      <c r="D36" s="341" t="s">
        <v>226</v>
      </c>
      <c r="E36" s="99" t="s">
        <v>188</v>
      </c>
      <c r="F36" s="185">
        <v>2.1</v>
      </c>
      <c r="G36" s="187">
        <v>1.5</v>
      </c>
      <c r="H36" s="189">
        <v>0.6</v>
      </c>
      <c r="I36" s="267">
        <f t="shared" ref="I36:I50" si="3">(H36-F36)/F36</f>
        <v>-0.7142857142857143</v>
      </c>
    </row>
    <row r="37" spans="2:9" ht="17.25" customHeight="1" x14ac:dyDescent="0.35">
      <c r="B37" s="334"/>
      <c r="C37" s="336"/>
      <c r="D37" s="312"/>
      <c r="E37" s="99" t="s">
        <v>189</v>
      </c>
      <c r="F37" s="185">
        <v>3.8</v>
      </c>
      <c r="G37" s="187">
        <v>2.7</v>
      </c>
      <c r="H37" s="189">
        <v>2.2000000000000002</v>
      </c>
      <c r="I37" s="267">
        <f t="shared" si="3"/>
        <v>-0.42105263157894729</v>
      </c>
    </row>
    <row r="38" spans="2:9" ht="17.25" customHeight="1" x14ac:dyDescent="0.35">
      <c r="B38" s="334"/>
      <c r="C38" s="336"/>
      <c r="D38" s="312"/>
      <c r="E38" s="99" t="s">
        <v>190</v>
      </c>
      <c r="F38" s="185">
        <v>0.8</v>
      </c>
      <c r="G38" s="187">
        <v>0.7</v>
      </c>
      <c r="H38" s="189">
        <v>0.5</v>
      </c>
      <c r="I38" s="267">
        <f t="shared" si="3"/>
        <v>-0.37500000000000006</v>
      </c>
    </row>
    <row r="39" spans="2:9" ht="17.25" customHeight="1" x14ac:dyDescent="0.35">
      <c r="B39" s="334"/>
      <c r="C39" s="336"/>
      <c r="D39" s="312"/>
      <c r="E39" s="99" t="s">
        <v>191</v>
      </c>
      <c r="F39" s="185">
        <v>0.5</v>
      </c>
      <c r="G39" s="187">
        <v>0.2</v>
      </c>
      <c r="H39" s="189">
        <v>0.3</v>
      </c>
      <c r="I39" s="267">
        <f t="shared" si="3"/>
        <v>-0.4</v>
      </c>
    </row>
    <row r="40" spans="2:9" ht="17.25" customHeight="1" x14ac:dyDescent="0.35">
      <c r="B40" s="334"/>
      <c r="C40" s="336"/>
      <c r="D40" s="312"/>
      <c r="E40" s="99" t="s">
        <v>222</v>
      </c>
      <c r="F40" s="185">
        <v>0.4</v>
      </c>
      <c r="G40" s="187">
        <v>0.2</v>
      </c>
      <c r="H40" s="189">
        <v>0.1</v>
      </c>
      <c r="I40" s="267">
        <f t="shared" si="3"/>
        <v>-0.75000000000000011</v>
      </c>
    </row>
    <row r="41" spans="2:9" ht="17.25" customHeight="1" x14ac:dyDescent="0.35">
      <c r="B41" s="334"/>
      <c r="C41" s="336"/>
      <c r="D41" s="303"/>
      <c r="E41" s="99" t="s">
        <v>192</v>
      </c>
      <c r="F41" s="185">
        <v>9.1999999999999993</v>
      </c>
      <c r="G41" s="187">
        <v>9.1</v>
      </c>
      <c r="H41" s="189">
        <v>9.1</v>
      </c>
      <c r="I41" s="267">
        <f t="shared" si="3"/>
        <v>-1.0869565217391266E-2</v>
      </c>
    </row>
    <row r="42" spans="2:9" ht="17.149999999999999" customHeight="1" x14ac:dyDescent="0.35">
      <c r="B42" s="334"/>
      <c r="C42" s="336"/>
      <c r="D42" s="338" t="s">
        <v>228</v>
      </c>
      <c r="E42" s="94" t="s">
        <v>217</v>
      </c>
      <c r="F42" s="186">
        <f>1.2+0.2</f>
        <v>1.4</v>
      </c>
      <c r="G42" s="188">
        <f>2.6+0</f>
        <v>2.6</v>
      </c>
      <c r="H42" s="190">
        <v>2.2000000000000002</v>
      </c>
      <c r="I42" s="267">
        <f t="shared" si="3"/>
        <v>0.57142857142857162</v>
      </c>
    </row>
    <row r="43" spans="2:9" ht="17.149999999999999" customHeight="1" x14ac:dyDescent="0.35">
      <c r="B43" s="334"/>
      <c r="C43" s="336"/>
      <c r="D43" s="340"/>
      <c r="E43" s="94" t="s">
        <v>218</v>
      </c>
      <c r="F43" s="186">
        <v>4.9000000000000004</v>
      </c>
      <c r="G43" s="188">
        <v>2.1</v>
      </c>
      <c r="H43" s="190">
        <v>2.2000000000000002</v>
      </c>
      <c r="I43" s="267">
        <f t="shared" si="3"/>
        <v>-0.55102040816326525</v>
      </c>
    </row>
    <row r="44" spans="2:9" ht="17.149999999999999" customHeight="1" x14ac:dyDescent="0.35">
      <c r="B44" s="334"/>
      <c r="C44" s="336"/>
      <c r="D44" s="303"/>
      <c r="E44" s="94" t="s">
        <v>219</v>
      </c>
      <c r="F44" s="186">
        <v>15.2</v>
      </c>
      <c r="G44" s="188">
        <v>1</v>
      </c>
      <c r="H44" s="190">
        <v>5.8</v>
      </c>
      <c r="I44" s="267">
        <f t="shared" si="3"/>
        <v>-0.61842105263157887</v>
      </c>
    </row>
    <row r="45" spans="2:9" ht="15.75" customHeight="1" x14ac:dyDescent="0.35">
      <c r="B45" s="334"/>
      <c r="C45" s="336"/>
      <c r="D45" s="338" t="s">
        <v>232</v>
      </c>
      <c r="E45" s="94" t="s">
        <v>193</v>
      </c>
      <c r="F45" s="164">
        <v>409</v>
      </c>
      <c r="G45" s="157">
        <v>474</v>
      </c>
      <c r="H45" s="148">
        <v>450</v>
      </c>
      <c r="I45" s="267">
        <f t="shared" si="3"/>
        <v>0.10024449877750612</v>
      </c>
    </row>
    <row r="46" spans="2:9" ht="15.75" customHeight="1" x14ac:dyDescent="0.35">
      <c r="B46" s="334"/>
      <c r="C46" s="336"/>
      <c r="D46" s="312"/>
      <c r="E46" s="94" t="s">
        <v>194</v>
      </c>
      <c r="F46" s="164">
        <v>602</v>
      </c>
      <c r="G46" s="157">
        <v>572</v>
      </c>
      <c r="H46" s="157">
        <v>523</v>
      </c>
      <c r="I46" s="267">
        <f t="shared" si="3"/>
        <v>-0.13122923588039867</v>
      </c>
    </row>
    <row r="47" spans="2:9" ht="32.25" customHeight="1" x14ac:dyDescent="0.35">
      <c r="B47" s="334"/>
      <c r="C47" s="336"/>
      <c r="D47" s="312"/>
      <c r="E47" s="94" t="s">
        <v>195</v>
      </c>
      <c r="F47" s="167">
        <v>266</v>
      </c>
      <c r="G47" s="157">
        <v>522</v>
      </c>
      <c r="H47" s="157">
        <v>576</v>
      </c>
      <c r="I47" s="267">
        <f t="shared" si="3"/>
        <v>1.1654135338345866</v>
      </c>
    </row>
    <row r="48" spans="2:9" ht="16.5" x14ac:dyDescent="0.35">
      <c r="B48" s="334"/>
      <c r="C48" s="336"/>
      <c r="D48" s="312"/>
      <c r="E48" s="90" t="s">
        <v>223</v>
      </c>
      <c r="F48" s="164">
        <v>170124</v>
      </c>
      <c r="G48" s="157">
        <v>1730114</v>
      </c>
      <c r="H48" s="148">
        <v>1668658</v>
      </c>
      <c r="I48" s="267">
        <f t="shared" si="3"/>
        <v>8.8084808727751529</v>
      </c>
    </row>
    <row r="49" spans="1:9" ht="16.5" x14ac:dyDescent="0.35">
      <c r="B49" s="334"/>
      <c r="C49" s="336"/>
      <c r="D49" s="312"/>
      <c r="E49" s="90" t="s">
        <v>224</v>
      </c>
      <c r="F49" s="164">
        <v>297141</v>
      </c>
      <c r="G49" s="157">
        <v>233489</v>
      </c>
      <c r="H49" s="148">
        <v>189943</v>
      </c>
      <c r="I49" s="267">
        <f t="shared" si="3"/>
        <v>-0.36076475477971737</v>
      </c>
    </row>
    <row r="50" spans="1:9" ht="17" thickBot="1" x14ac:dyDescent="0.4">
      <c r="B50" s="335"/>
      <c r="C50" s="337"/>
      <c r="D50" s="339"/>
      <c r="E50" s="100" t="s">
        <v>225</v>
      </c>
      <c r="F50" s="191">
        <v>23737</v>
      </c>
      <c r="G50" s="192">
        <v>61799</v>
      </c>
      <c r="H50" s="193">
        <v>0</v>
      </c>
      <c r="I50" s="267">
        <f t="shared" si="3"/>
        <v>-1</v>
      </c>
    </row>
    <row r="51" spans="1:9" ht="19" thickBot="1" x14ac:dyDescent="0.5">
      <c r="B51" s="36" t="s">
        <v>18</v>
      </c>
      <c r="C51" s="37"/>
      <c r="D51" s="38"/>
      <c r="E51" s="97"/>
      <c r="F51" s="5"/>
      <c r="G51" s="40"/>
      <c r="H51" s="40"/>
      <c r="I51" s="127"/>
    </row>
    <row r="52" spans="1:9" ht="16.5" x14ac:dyDescent="0.35">
      <c r="B52" s="294" t="s">
        <v>19</v>
      </c>
      <c r="C52" s="322" t="s">
        <v>20</v>
      </c>
      <c r="D52" s="319" t="s">
        <v>53</v>
      </c>
      <c r="E52" s="99" t="s">
        <v>196</v>
      </c>
      <c r="F52" s="170">
        <v>183425</v>
      </c>
      <c r="G52" s="156">
        <v>154718</v>
      </c>
      <c r="H52" s="147">
        <v>126188</v>
      </c>
      <c r="I52" s="267">
        <f t="shared" ref="I52" si="4">(H52-F52)/F52</f>
        <v>-0.31204579528417609</v>
      </c>
    </row>
    <row r="53" spans="1:9" ht="31" x14ac:dyDescent="0.35">
      <c r="B53" s="294"/>
      <c r="C53" s="323"/>
      <c r="D53" s="320"/>
      <c r="E53" s="100" t="s">
        <v>197</v>
      </c>
      <c r="F53" s="117" t="s">
        <v>238</v>
      </c>
      <c r="G53" s="194" t="s">
        <v>238</v>
      </c>
      <c r="H53" s="195" t="s">
        <v>238</v>
      </c>
      <c r="I53" s="118" t="s">
        <v>60</v>
      </c>
    </row>
    <row r="54" spans="1:9" ht="29.5" thickBot="1" x14ac:dyDescent="0.4">
      <c r="B54" s="294"/>
      <c r="C54" s="50" t="s">
        <v>21</v>
      </c>
      <c r="D54" s="51" t="s">
        <v>54</v>
      </c>
      <c r="E54" s="101" t="s">
        <v>198</v>
      </c>
      <c r="F54" s="171">
        <v>577811</v>
      </c>
      <c r="G54" s="158">
        <v>548659</v>
      </c>
      <c r="H54" s="149">
        <v>609862</v>
      </c>
      <c r="I54" s="267">
        <f t="shared" ref="I54" si="5">(H54-F54)/F54</f>
        <v>5.5469695107915912E-2</v>
      </c>
    </row>
    <row r="55" spans="1:9" ht="19" thickBot="1" x14ac:dyDescent="0.5">
      <c r="B55" s="36" t="s">
        <v>64</v>
      </c>
      <c r="C55" s="37"/>
      <c r="D55" s="38"/>
      <c r="E55" s="97"/>
      <c r="F55" s="5"/>
      <c r="G55" s="40"/>
      <c r="H55" s="40"/>
      <c r="I55" s="127"/>
    </row>
    <row r="56" spans="1:9" ht="18" customHeight="1" x14ac:dyDescent="0.35">
      <c r="A56" s="19"/>
      <c r="B56" s="331" t="s">
        <v>23</v>
      </c>
      <c r="C56" s="135" t="s">
        <v>24</v>
      </c>
      <c r="D56" s="136" t="s">
        <v>59</v>
      </c>
      <c r="E56" s="137" t="s">
        <v>166</v>
      </c>
      <c r="F56" s="173">
        <v>918046</v>
      </c>
      <c r="G56" s="155">
        <v>974824</v>
      </c>
      <c r="H56" s="146">
        <v>1017859</v>
      </c>
      <c r="I56" s="267">
        <f t="shared" ref="I56:I57" si="6">(H56-F56)/F56</f>
        <v>0.10872331016092876</v>
      </c>
    </row>
    <row r="57" spans="1:9" ht="33.5" thickBot="1" x14ac:dyDescent="0.4">
      <c r="A57" s="19"/>
      <c r="B57" s="332"/>
      <c r="C57" s="138" t="s">
        <v>147</v>
      </c>
      <c r="D57" s="139" t="s">
        <v>148</v>
      </c>
      <c r="E57" s="100" t="s">
        <v>149</v>
      </c>
      <c r="F57" s="174">
        <v>334815837</v>
      </c>
      <c r="G57" s="154">
        <v>298561319.78220141</v>
      </c>
      <c r="H57" s="151">
        <v>350511551.05260003</v>
      </c>
      <c r="I57" s="267">
        <f t="shared" si="6"/>
        <v>4.6878648851368478E-2</v>
      </c>
    </row>
    <row r="58" spans="1:9" ht="19" thickBot="1" x14ac:dyDescent="0.5">
      <c r="B58" s="52" t="s">
        <v>63</v>
      </c>
      <c r="C58" s="53"/>
      <c r="D58" s="54"/>
      <c r="E58" s="102"/>
      <c r="F58" s="116"/>
      <c r="G58" s="55"/>
      <c r="H58" s="55"/>
      <c r="I58" s="213"/>
    </row>
    <row r="59" spans="1:9" ht="16.5" x14ac:dyDescent="0.35">
      <c r="B59" s="313" t="s">
        <v>66</v>
      </c>
      <c r="C59" s="325" t="s">
        <v>65</v>
      </c>
      <c r="D59" s="326"/>
      <c r="E59" s="103" t="s">
        <v>199</v>
      </c>
      <c r="F59" s="172">
        <v>918046</v>
      </c>
      <c r="G59" s="155">
        <v>974824</v>
      </c>
      <c r="H59" s="152">
        <v>1017859</v>
      </c>
      <c r="I59" s="266">
        <f t="shared" ref="I59:I65" si="7">(H59-F59)/F59</f>
        <v>0.10872331016092876</v>
      </c>
    </row>
    <row r="60" spans="1:9" ht="16.5" x14ac:dyDescent="0.35">
      <c r="B60" s="315"/>
      <c r="C60" s="327"/>
      <c r="D60" s="328"/>
      <c r="E60" s="104" t="s">
        <v>200</v>
      </c>
      <c r="F60" s="175">
        <v>356603</v>
      </c>
      <c r="G60" s="157">
        <v>375973</v>
      </c>
      <c r="H60" s="153">
        <v>382913</v>
      </c>
      <c r="I60" s="267">
        <f t="shared" si="7"/>
        <v>7.377952513018679E-2</v>
      </c>
    </row>
    <row r="61" spans="1:9" ht="18" customHeight="1" x14ac:dyDescent="0.35">
      <c r="B61" s="315"/>
      <c r="C61" s="327"/>
      <c r="D61" s="328"/>
      <c r="E61" s="90" t="s">
        <v>204</v>
      </c>
      <c r="F61" s="167">
        <v>344038</v>
      </c>
      <c r="G61" s="157">
        <v>357579</v>
      </c>
      <c r="H61" s="153">
        <v>365235</v>
      </c>
      <c r="I61" s="267">
        <f>(H61-F61)/F61</f>
        <v>6.1612380027787628E-2</v>
      </c>
    </row>
    <row r="62" spans="1:9" ht="17" thickBot="1" x14ac:dyDescent="0.4">
      <c r="B62" s="324"/>
      <c r="C62" s="329"/>
      <c r="D62" s="330"/>
      <c r="E62" s="105" t="s">
        <v>167</v>
      </c>
      <c r="F62" s="176">
        <v>479266</v>
      </c>
      <c r="G62" s="159">
        <v>522564</v>
      </c>
      <c r="H62" s="154">
        <v>540333</v>
      </c>
      <c r="I62" s="268">
        <f t="shared" si="7"/>
        <v>0.12741775965747623</v>
      </c>
    </row>
    <row r="63" spans="1:9" ht="16.5" x14ac:dyDescent="0.35">
      <c r="B63" s="314" t="s">
        <v>67</v>
      </c>
      <c r="C63" s="346" t="s">
        <v>127</v>
      </c>
      <c r="D63" s="347"/>
      <c r="E63" s="106" t="s">
        <v>201</v>
      </c>
      <c r="F63" s="172">
        <v>929100</v>
      </c>
      <c r="G63" s="155">
        <v>1001100</v>
      </c>
      <c r="H63" s="152">
        <v>1020036</v>
      </c>
      <c r="I63" s="266">
        <f t="shared" si="7"/>
        <v>9.7875363254762676E-2</v>
      </c>
    </row>
    <row r="64" spans="1:9" ht="16.5" x14ac:dyDescent="0.35">
      <c r="B64" s="315"/>
      <c r="C64" s="327"/>
      <c r="D64" s="328"/>
      <c r="E64" s="104" t="s">
        <v>202</v>
      </c>
      <c r="F64" s="175">
        <v>347500</v>
      </c>
      <c r="G64" s="161" t="s">
        <v>60</v>
      </c>
      <c r="H64" s="153">
        <v>377524</v>
      </c>
      <c r="I64" s="267">
        <f t="shared" si="7"/>
        <v>8.6400000000000005E-2</v>
      </c>
    </row>
    <row r="65" spans="2:9" ht="17.25" customHeight="1" thickBot="1" x14ac:dyDescent="0.4">
      <c r="B65" s="324"/>
      <c r="C65" s="329"/>
      <c r="D65" s="330"/>
      <c r="E65" s="105" t="s">
        <v>203</v>
      </c>
      <c r="F65" s="176">
        <v>500000</v>
      </c>
      <c r="G65" s="162" t="s">
        <v>60</v>
      </c>
      <c r="H65" s="154">
        <v>532004</v>
      </c>
      <c r="I65" s="268">
        <f t="shared" si="7"/>
        <v>6.4007999999999995E-2</v>
      </c>
    </row>
    <row r="66" spans="2:9" ht="15" thickBot="1" x14ac:dyDescent="0.4">
      <c r="B66" s="56"/>
      <c r="C66" s="56"/>
      <c r="D66" s="56"/>
      <c r="E66" s="56"/>
      <c r="F66" s="56"/>
      <c r="G66" s="32"/>
      <c r="H66" s="32"/>
      <c r="I66" s="32"/>
    </row>
    <row r="67" spans="2:9" ht="15" thickBot="1" x14ac:dyDescent="0.4">
      <c r="B67" s="57" t="s">
        <v>25</v>
      </c>
      <c r="C67" s="348" t="s">
        <v>26</v>
      </c>
      <c r="D67" s="349"/>
      <c r="E67" s="58"/>
      <c r="F67" s="58"/>
      <c r="G67" s="32"/>
      <c r="H67" s="32"/>
      <c r="I67" s="32"/>
    </row>
    <row r="68" spans="2:9" ht="35.25" customHeight="1" x14ac:dyDescent="0.35">
      <c r="B68" s="59" t="s">
        <v>27</v>
      </c>
      <c r="C68" s="350" t="s">
        <v>28</v>
      </c>
      <c r="D68" s="351"/>
      <c r="E68" s="60"/>
      <c r="F68" s="60"/>
      <c r="G68" s="32"/>
      <c r="H68" s="32"/>
      <c r="I68" s="32"/>
    </row>
    <row r="69" spans="2:9" ht="29" x14ac:dyDescent="0.35">
      <c r="B69" s="61" t="s">
        <v>29</v>
      </c>
      <c r="C69" s="352" t="s">
        <v>133</v>
      </c>
      <c r="D69" s="353"/>
      <c r="E69" s="60"/>
      <c r="F69" s="60"/>
      <c r="G69" s="32"/>
      <c r="H69" s="32"/>
      <c r="I69" s="32"/>
    </row>
    <row r="70" spans="2:9" ht="33.75" customHeight="1" x14ac:dyDescent="0.35">
      <c r="B70" s="62" t="s">
        <v>30</v>
      </c>
      <c r="C70" s="354" t="s">
        <v>31</v>
      </c>
      <c r="D70" s="355"/>
      <c r="E70" s="60"/>
      <c r="F70" s="60"/>
      <c r="G70" s="32"/>
      <c r="H70" s="32"/>
      <c r="I70" s="32"/>
    </row>
    <row r="71" spans="2:9" ht="50.25" customHeight="1" thickBot="1" x14ac:dyDescent="0.4">
      <c r="B71" s="63" t="s">
        <v>57</v>
      </c>
      <c r="C71" s="344" t="s">
        <v>242</v>
      </c>
      <c r="D71" s="345"/>
      <c r="E71" s="64"/>
      <c r="F71" s="64"/>
      <c r="G71" s="65"/>
      <c r="H71" s="65"/>
      <c r="I71" s="65"/>
    </row>
    <row r="72" spans="2:9" x14ac:dyDescent="0.35">
      <c r="B72" s="66"/>
      <c r="C72" s="66"/>
      <c r="D72" s="66"/>
      <c r="E72" s="66"/>
      <c r="F72" s="66"/>
      <c r="G72" s="32"/>
      <c r="H72" s="32"/>
      <c r="I72" s="32"/>
    </row>
    <row r="73" spans="2:9" x14ac:dyDescent="0.35">
      <c r="B73" s="20" t="s">
        <v>68</v>
      </c>
      <c r="C73" s="1"/>
      <c r="D73" s="1"/>
      <c r="E73" s="1"/>
      <c r="F73" s="1"/>
    </row>
    <row r="74" spans="2:9" x14ac:dyDescent="0.35">
      <c r="B74" s="282" t="s">
        <v>69</v>
      </c>
      <c r="C74" s="282"/>
      <c r="D74" s="282"/>
      <c r="E74" s="282"/>
      <c r="F74" s="282"/>
      <c r="G74" s="282"/>
      <c r="H74" s="282"/>
      <c r="I74" s="282"/>
    </row>
    <row r="75" spans="2:9" x14ac:dyDescent="0.35">
      <c r="B75" s="68"/>
      <c r="C75" s="68"/>
      <c r="D75" s="68"/>
      <c r="E75" s="68"/>
      <c r="F75" s="110"/>
      <c r="G75" s="68"/>
      <c r="H75" s="68"/>
      <c r="I75" s="68"/>
    </row>
    <row r="76" spans="2:9" ht="21" x14ac:dyDescent="0.45">
      <c r="B76" t="s">
        <v>150</v>
      </c>
      <c r="C76" s="1"/>
      <c r="D76" s="1"/>
      <c r="E76" s="1"/>
      <c r="F76" s="1"/>
    </row>
    <row r="77" spans="2:9" x14ac:dyDescent="0.35">
      <c r="B77" s="69"/>
      <c r="C77" s="1"/>
      <c r="D77" s="1"/>
      <c r="E77" s="1"/>
      <c r="F77" s="1"/>
    </row>
    <row r="78" spans="2:9" ht="21" x14ac:dyDescent="0.45">
      <c r="B78" t="s">
        <v>70</v>
      </c>
      <c r="C78" s="1"/>
      <c r="D78" s="1"/>
      <c r="E78" s="1"/>
      <c r="F78" s="1"/>
    </row>
    <row r="79" spans="2:9" x14ac:dyDescent="0.35">
      <c r="B79" s="70" t="s">
        <v>162</v>
      </c>
      <c r="C79" s="1"/>
      <c r="D79" s="1"/>
      <c r="E79" s="1"/>
      <c r="F79" s="1"/>
    </row>
    <row r="80" spans="2:9" x14ac:dyDescent="0.35">
      <c r="B80" s="83" t="s">
        <v>151</v>
      </c>
      <c r="C80" s="1"/>
      <c r="D80" s="1"/>
      <c r="E80" s="1"/>
      <c r="F80" s="1"/>
    </row>
    <row r="81" spans="2:9" x14ac:dyDescent="0.35">
      <c r="B81" s="70" t="s">
        <v>71</v>
      </c>
      <c r="C81" s="1"/>
      <c r="D81" s="1"/>
      <c r="E81" s="1"/>
      <c r="F81" s="1"/>
    </row>
    <row r="82" spans="2:9" x14ac:dyDescent="0.35">
      <c r="B82" s="69" t="s">
        <v>72</v>
      </c>
      <c r="C82" s="1"/>
      <c r="D82" s="1"/>
      <c r="E82" s="1"/>
      <c r="F82" s="1"/>
    </row>
    <row r="83" spans="2:9" x14ac:dyDescent="0.35">
      <c r="B83" s="71" t="s">
        <v>73</v>
      </c>
      <c r="C83" s="1"/>
      <c r="D83" s="1"/>
      <c r="E83" s="1"/>
      <c r="F83" s="1"/>
    </row>
    <row r="84" spans="2:9" x14ac:dyDescent="0.35">
      <c r="B84" s="1"/>
      <c r="C84" s="1"/>
      <c r="D84" s="1"/>
      <c r="E84" s="1"/>
      <c r="F84" s="1"/>
    </row>
    <row r="85" spans="2:9" ht="21" x14ac:dyDescent="0.45">
      <c r="B85" s="72" t="s">
        <v>74</v>
      </c>
      <c r="C85" s="1"/>
      <c r="D85" s="1"/>
      <c r="E85" s="1"/>
      <c r="F85" s="1"/>
    </row>
    <row r="86" spans="2:9" x14ac:dyDescent="0.35">
      <c r="B86" s="73" t="s">
        <v>75</v>
      </c>
      <c r="C86" s="1"/>
      <c r="D86" s="1"/>
      <c r="E86" s="1"/>
      <c r="F86" s="1"/>
    </row>
    <row r="87" spans="2:9" x14ac:dyDescent="0.35">
      <c r="B87" s="74" t="s">
        <v>76</v>
      </c>
      <c r="C87" s="1"/>
      <c r="D87" s="1"/>
      <c r="E87" s="1"/>
      <c r="F87" s="1"/>
    </row>
    <row r="88" spans="2:9" x14ac:dyDescent="0.35">
      <c r="B88" s="75" t="s">
        <v>77</v>
      </c>
      <c r="C88" s="1"/>
      <c r="D88" s="1"/>
      <c r="E88" s="1"/>
      <c r="F88" s="1"/>
    </row>
    <row r="89" spans="2:9" x14ac:dyDescent="0.35">
      <c r="B89" s="75"/>
      <c r="C89" s="1"/>
      <c r="D89" s="1"/>
      <c r="E89" s="1"/>
      <c r="F89" s="1"/>
    </row>
    <row r="90" spans="2:9" x14ac:dyDescent="0.35">
      <c r="B90" s="76" t="s">
        <v>161</v>
      </c>
      <c r="C90" s="1"/>
      <c r="D90" s="1"/>
      <c r="E90" s="1"/>
      <c r="F90" s="1"/>
    </row>
    <row r="91" spans="2:9" x14ac:dyDescent="0.35">
      <c r="B91" s="77" t="s">
        <v>159</v>
      </c>
      <c r="C91" s="1"/>
      <c r="D91" s="1"/>
      <c r="E91" s="1"/>
      <c r="F91" s="1"/>
    </row>
    <row r="92" spans="2:9" x14ac:dyDescent="0.35">
      <c r="B92" s="77" t="s">
        <v>160</v>
      </c>
      <c r="C92" s="1"/>
      <c r="D92" s="1"/>
      <c r="E92" s="1"/>
      <c r="F92" s="1"/>
    </row>
    <row r="93" spans="2:9" ht="29.25" customHeight="1" x14ac:dyDescent="0.35">
      <c r="B93" s="279" t="s">
        <v>163</v>
      </c>
      <c r="C93" s="279"/>
      <c r="D93" s="279"/>
      <c r="E93" s="279"/>
      <c r="F93" s="279"/>
      <c r="G93" s="279"/>
      <c r="H93" s="279"/>
      <c r="I93" s="279"/>
    </row>
    <row r="94" spans="2:9" x14ac:dyDescent="0.35">
      <c r="B94" s="1"/>
      <c r="C94" s="1"/>
      <c r="D94" s="1"/>
      <c r="E94" s="1"/>
      <c r="F94" s="1"/>
    </row>
    <row r="95" spans="2:9" ht="21" x14ac:dyDescent="0.45">
      <c r="B95" s="78" t="s">
        <v>78</v>
      </c>
      <c r="C95" s="1"/>
      <c r="D95" s="1"/>
      <c r="E95" s="1"/>
      <c r="F95" s="1"/>
    </row>
    <row r="96" spans="2:9" x14ac:dyDescent="0.35">
      <c r="B96" s="74" t="s">
        <v>79</v>
      </c>
      <c r="C96" s="1"/>
      <c r="D96" s="1"/>
      <c r="E96" s="1"/>
      <c r="F96" s="1"/>
    </row>
    <row r="97" spans="2:9" x14ac:dyDescent="0.35">
      <c r="B97" s="74"/>
      <c r="C97" s="1"/>
      <c r="D97" s="1"/>
      <c r="E97" s="1"/>
      <c r="F97" s="1"/>
    </row>
    <row r="98" spans="2:9" x14ac:dyDescent="0.35">
      <c r="B98" s="79" t="s">
        <v>80</v>
      </c>
      <c r="C98" s="1"/>
      <c r="D98" s="1"/>
      <c r="E98" s="1"/>
      <c r="F98" s="1"/>
    </row>
    <row r="99" spans="2:9" x14ac:dyDescent="0.35">
      <c r="B99" s="74"/>
      <c r="C99" s="1"/>
      <c r="D99" s="1"/>
      <c r="E99" s="1"/>
      <c r="F99" s="1"/>
    </row>
    <row r="100" spans="2:9" ht="21" x14ac:dyDescent="0.45">
      <c r="B100" s="80" t="s">
        <v>136</v>
      </c>
      <c r="C100" s="1"/>
      <c r="D100" s="1"/>
      <c r="E100" s="1"/>
      <c r="F100" s="1"/>
    </row>
    <row r="101" spans="2:9" x14ac:dyDescent="0.35">
      <c r="B101" s="81" t="s">
        <v>137</v>
      </c>
      <c r="C101" s="1"/>
      <c r="D101" s="1"/>
      <c r="E101" s="1"/>
      <c r="F101" s="1"/>
    </row>
    <row r="102" spans="2:9" x14ac:dyDescent="0.35">
      <c r="B102" s="74" t="s">
        <v>81</v>
      </c>
      <c r="C102" s="1"/>
      <c r="D102" s="1"/>
      <c r="E102" s="1"/>
      <c r="F102" s="1"/>
    </row>
    <row r="103" spans="2:9" x14ac:dyDescent="0.35">
      <c r="B103" s="71" t="s">
        <v>73</v>
      </c>
      <c r="C103" s="1"/>
      <c r="D103" s="1"/>
      <c r="E103" s="1"/>
      <c r="F103" s="1"/>
    </row>
    <row r="104" spans="2:9" x14ac:dyDescent="0.35">
      <c r="B104" s="71"/>
      <c r="C104" s="1"/>
      <c r="D104" s="1"/>
      <c r="E104" s="1"/>
      <c r="F104" s="1"/>
    </row>
    <row r="105" spans="2:9" x14ac:dyDescent="0.35">
      <c r="B105" s="78" t="s">
        <v>139</v>
      </c>
      <c r="C105" s="1"/>
      <c r="D105" s="1"/>
      <c r="E105" s="1"/>
      <c r="F105" s="1"/>
    </row>
    <row r="106" spans="2:9" x14ac:dyDescent="0.35">
      <c r="B106" s="81" t="s">
        <v>138</v>
      </c>
      <c r="C106" s="1"/>
      <c r="D106" s="1"/>
      <c r="E106" s="1"/>
      <c r="F106" s="1"/>
    </row>
    <row r="107" spans="2:9" x14ac:dyDescent="0.35">
      <c r="B107" s="81" t="s">
        <v>82</v>
      </c>
      <c r="C107" s="1"/>
      <c r="D107" s="1"/>
      <c r="E107" s="1"/>
      <c r="F107" s="1"/>
    </row>
    <row r="108" spans="2:9" x14ac:dyDescent="0.35">
      <c r="B108" s="69" t="s">
        <v>83</v>
      </c>
      <c r="C108" s="1"/>
      <c r="D108" s="1"/>
      <c r="E108" s="1"/>
      <c r="F108" s="1"/>
    </row>
    <row r="109" spans="2:9" x14ac:dyDescent="0.35">
      <c r="B109" s="71" t="s">
        <v>73</v>
      </c>
      <c r="C109" s="1"/>
      <c r="D109" s="1"/>
      <c r="E109" s="1"/>
      <c r="F109" s="1"/>
    </row>
    <row r="110" spans="2:9" x14ac:dyDescent="0.35">
      <c r="B110" s="74"/>
      <c r="C110" s="1"/>
      <c r="D110" s="1"/>
      <c r="E110" s="1"/>
      <c r="F110" s="1"/>
    </row>
    <row r="111" spans="2:9" ht="30.75" customHeight="1" x14ac:dyDescent="0.35">
      <c r="B111" s="359" t="s">
        <v>241</v>
      </c>
      <c r="C111" s="359"/>
      <c r="D111" s="359"/>
      <c r="E111" s="359"/>
      <c r="F111" s="359"/>
      <c r="G111" s="359"/>
      <c r="H111" s="359"/>
      <c r="I111" s="359"/>
    </row>
    <row r="112" spans="2:9" x14ac:dyDescent="0.35">
      <c r="B112" s="82" t="s">
        <v>84</v>
      </c>
      <c r="C112" s="1"/>
      <c r="D112" s="1"/>
      <c r="E112" s="1"/>
      <c r="F112" s="1"/>
    </row>
    <row r="113" spans="2:9" x14ac:dyDescent="0.35">
      <c r="B113" s="82" t="s">
        <v>85</v>
      </c>
      <c r="C113" s="1"/>
      <c r="D113" s="1"/>
      <c r="E113" s="1"/>
      <c r="F113" s="1"/>
    </row>
    <row r="114" spans="2:9" x14ac:dyDescent="0.35">
      <c r="B114" s="82" t="s">
        <v>86</v>
      </c>
      <c r="C114" s="1"/>
      <c r="D114" s="1"/>
      <c r="E114" s="1"/>
      <c r="F114" s="1"/>
    </row>
    <row r="115" spans="2:9" x14ac:dyDescent="0.35">
      <c r="B115" s="74"/>
      <c r="C115" s="1"/>
      <c r="D115" s="1"/>
      <c r="E115" s="1"/>
      <c r="F115" s="1"/>
    </row>
    <row r="116" spans="2:9" ht="37.5" customHeight="1" x14ac:dyDescent="0.35">
      <c r="B116" s="360" t="s">
        <v>129</v>
      </c>
      <c r="C116" s="360"/>
      <c r="D116" s="360"/>
      <c r="E116" s="360"/>
      <c r="F116" s="360"/>
      <c r="G116" s="360"/>
      <c r="H116" s="360"/>
      <c r="I116" s="360"/>
    </row>
    <row r="117" spans="2:9" x14ac:dyDescent="0.35">
      <c r="B117" s="109"/>
      <c r="C117" s="109"/>
      <c r="D117" s="109"/>
      <c r="E117" s="109"/>
      <c r="F117" s="111"/>
      <c r="G117" s="109"/>
      <c r="H117" s="109"/>
      <c r="I117" s="109"/>
    </row>
    <row r="118" spans="2:9" ht="30.75" customHeight="1" x14ac:dyDescent="0.35">
      <c r="B118" s="278" t="s">
        <v>130</v>
      </c>
      <c r="C118" s="278"/>
      <c r="D118" s="278"/>
      <c r="E118" s="278"/>
      <c r="F118" s="278"/>
      <c r="G118" s="278"/>
      <c r="H118" s="278"/>
      <c r="I118" s="278"/>
    </row>
    <row r="119" spans="2:9" x14ac:dyDescent="0.35">
      <c r="B119" s="109"/>
      <c r="C119" s="109"/>
      <c r="D119" s="109"/>
      <c r="E119" s="109"/>
      <c r="F119" s="111"/>
      <c r="G119" s="109"/>
      <c r="H119" s="109"/>
      <c r="I119" s="109"/>
    </row>
    <row r="120" spans="2:9" ht="16.5" x14ac:dyDescent="0.35">
      <c r="B120" s="19" t="s">
        <v>132</v>
      </c>
      <c r="C120" s="109"/>
      <c r="D120" s="109"/>
      <c r="E120" s="109"/>
      <c r="F120" s="111"/>
      <c r="G120" s="109"/>
      <c r="H120" s="109"/>
      <c r="I120" s="109"/>
    </row>
    <row r="121" spans="2:9" x14ac:dyDescent="0.35">
      <c r="B121" s="74" t="s">
        <v>131</v>
      </c>
      <c r="C121" s="1"/>
      <c r="D121" s="1"/>
      <c r="E121" s="1"/>
      <c r="F121" s="1"/>
    </row>
    <row r="122" spans="2:9" x14ac:dyDescent="0.35">
      <c r="B122" s="74"/>
      <c r="C122" s="1"/>
      <c r="D122" s="1"/>
      <c r="E122" s="1"/>
      <c r="F122" s="1"/>
    </row>
    <row r="123" spans="2:9" ht="21" x14ac:dyDescent="0.45">
      <c r="B123" s="19" t="s">
        <v>87</v>
      </c>
      <c r="C123" s="1"/>
      <c r="D123" s="1"/>
      <c r="E123" s="1"/>
      <c r="F123" s="1"/>
    </row>
    <row r="124" spans="2:9" x14ac:dyDescent="0.35">
      <c r="B124" s="83" t="s">
        <v>88</v>
      </c>
      <c r="C124" s="1"/>
      <c r="D124" s="1"/>
      <c r="E124" s="1"/>
      <c r="F124" s="1"/>
    </row>
    <row r="125" spans="2:9" x14ac:dyDescent="0.35">
      <c r="B125" s="83" t="s">
        <v>89</v>
      </c>
      <c r="C125" s="1"/>
      <c r="D125" s="1"/>
      <c r="E125" s="1"/>
      <c r="F125" s="1"/>
    </row>
    <row r="126" spans="2:9" x14ac:dyDescent="0.35">
      <c r="B126" s="69" t="s">
        <v>90</v>
      </c>
      <c r="C126" s="1"/>
      <c r="D126" s="1"/>
      <c r="E126" s="1"/>
      <c r="F126" s="1"/>
    </row>
    <row r="127" spans="2:9" x14ac:dyDescent="0.35">
      <c r="B127" s="71" t="s">
        <v>91</v>
      </c>
      <c r="C127" s="1"/>
      <c r="D127" s="1"/>
      <c r="E127" s="1"/>
      <c r="F127" s="1"/>
    </row>
    <row r="128" spans="2:9" x14ac:dyDescent="0.35">
      <c r="B128" s="19"/>
      <c r="C128" s="1"/>
      <c r="D128" s="1"/>
      <c r="E128" s="1"/>
      <c r="F128" s="1"/>
    </row>
    <row r="129" spans="2:6" ht="16.5" x14ac:dyDescent="0.35">
      <c r="B129" s="19" t="s">
        <v>92</v>
      </c>
      <c r="C129" s="1"/>
      <c r="D129" s="1"/>
      <c r="E129" s="1"/>
      <c r="F129" s="1"/>
    </row>
    <row r="130" spans="2:6" x14ac:dyDescent="0.35">
      <c r="B130" s="83" t="s">
        <v>93</v>
      </c>
      <c r="C130" s="1"/>
      <c r="D130" s="1"/>
      <c r="E130" s="1"/>
      <c r="F130" s="1"/>
    </row>
    <row r="131" spans="2:6" x14ac:dyDescent="0.35">
      <c r="B131" s="83" t="s">
        <v>94</v>
      </c>
      <c r="C131" s="1"/>
      <c r="D131" s="1"/>
      <c r="E131" s="1"/>
      <c r="F131" s="1"/>
    </row>
    <row r="132" spans="2:6" x14ac:dyDescent="0.35">
      <c r="B132" s="19"/>
      <c r="C132" s="1"/>
      <c r="D132" s="1"/>
      <c r="E132" s="1"/>
      <c r="F132" s="1"/>
    </row>
    <row r="133" spans="2:6" x14ac:dyDescent="0.35">
      <c r="B133" s="19" t="s">
        <v>140</v>
      </c>
    </row>
    <row r="134" spans="2:6" x14ac:dyDescent="0.35">
      <c r="B134" s="83" t="s">
        <v>141</v>
      </c>
    </row>
    <row r="135" spans="2:6" x14ac:dyDescent="0.35">
      <c r="B135" s="83"/>
    </row>
    <row r="136" spans="2:6" ht="16.5" x14ac:dyDescent="0.35">
      <c r="B136" s="19" t="s">
        <v>142</v>
      </c>
    </row>
    <row r="137" spans="2:6" x14ac:dyDescent="0.35">
      <c r="B137" s="83" t="s">
        <v>93</v>
      </c>
    </row>
    <row r="138" spans="2:6" x14ac:dyDescent="0.35">
      <c r="B138" s="83"/>
    </row>
    <row r="139" spans="2:6" ht="16.5" x14ac:dyDescent="0.35">
      <c r="B139" s="19" t="s">
        <v>95</v>
      </c>
      <c r="C139" s="1"/>
      <c r="D139" s="1"/>
      <c r="E139" s="1"/>
      <c r="F139" s="1"/>
    </row>
    <row r="140" spans="2:6" x14ac:dyDescent="0.35">
      <c r="B140" s="83" t="s">
        <v>96</v>
      </c>
      <c r="C140" s="1"/>
      <c r="D140" s="1"/>
      <c r="E140" s="1"/>
      <c r="F140" s="1"/>
    </row>
    <row r="141" spans="2:6" x14ac:dyDescent="0.35">
      <c r="B141" s="74" t="s">
        <v>97</v>
      </c>
      <c r="C141" s="1"/>
      <c r="D141" s="1"/>
      <c r="E141" s="1"/>
      <c r="F141" s="1"/>
    </row>
    <row r="142" spans="2:6" x14ac:dyDescent="0.35">
      <c r="B142" s="71" t="s">
        <v>91</v>
      </c>
      <c r="C142" s="1"/>
      <c r="D142" s="1"/>
      <c r="E142" s="1"/>
      <c r="F142" s="1"/>
    </row>
    <row r="143" spans="2:6" x14ac:dyDescent="0.35">
      <c r="B143" s="71"/>
      <c r="C143" s="1"/>
      <c r="D143" s="1"/>
      <c r="E143" s="1"/>
      <c r="F143" s="1"/>
    </row>
    <row r="144" spans="2:6" ht="16.5" x14ac:dyDescent="0.35">
      <c r="B144" s="84" t="s">
        <v>98</v>
      </c>
      <c r="C144" s="1"/>
      <c r="D144" s="1"/>
      <c r="E144" s="1"/>
      <c r="F144" s="1"/>
    </row>
    <row r="145" spans="2:9" ht="16.5" x14ac:dyDescent="0.45">
      <c r="B145" s="83" t="s">
        <v>99</v>
      </c>
      <c r="C145" s="1"/>
      <c r="D145" s="1"/>
      <c r="E145" s="1"/>
      <c r="F145" s="1"/>
    </row>
    <row r="146" spans="2:9" x14ac:dyDescent="0.35">
      <c r="B146" s="74" t="s">
        <v>100</v>
      </c>
      <c r="C146" s="1"/>
      <c r="D146" s="1"/>
      <c r="E146" s="1"/>
      <c r="F146" s="1"/>
    </row>
    <row r="147" spans="2:9" x14ac:dyDescent="0.35">
      <c r="B147" s="71" t="s">
        <v>91</v>
      </c>
      <c r="C147" s="1"/>
      <c r="D147" s="1"/>
      <c r="E147" s="1"/>
      <c r="F147" s="1"/>
    </row>
    <row r="148" spans="2:9" x14ac:dyDescent="0.35">
      <c r="B148" s="71"/>
      <c r="C148" s="1"/>
      <c r="D148" s="1"/>
      <c r="E148" s="1"/>
      <c r="F148" s="1"/>
    </row>
    <row r="149" spans="2:9" ht="30.75" customHeight="1" x14ac:dyDescent="0.35">
      <c r="B149" s="361" t="s">
        <v>158</v>
      </c>
      <c r="C149" s="361"/>
      <c r="D149" s="361"/>
      <c r="E149" s="361"/>
      <c r="F149" s="361"/>
      <c r="G149" s="361"/>
      <c r="H149" s="361"/>
      <c r="I149" s="361"/>
    </row>
    <row r="150" spans="2:9" x14ac:dyDescent="0.35">
      <c r="B150" s="1"/>
      <c r="C150" s="1"/>
      <c r="D150" s="1"/>
      <c r="E150" s="1"/>
      <c r="F150" s="1"/>
    </row>
    <row r="151" spans="2:9" ht="21" x14ac:dyDescent="0.45">
      <c r="B151" s="85" t="s">
        <v>182</v>
      </c>
    </row>
    <row r="152" spans="2:9" x14ac:dyDescent="0.35">
      <c r="B152" s="76" t="s">
        <v>179</v>
      </c>
    </row>
    <row r="153" spans="2:9" x14ac:dyDescent="0.35">
      <c r="B153" s="69" t="s">
        <v>181</v>
      </c>
    </row>
    <row r="154" spans="2:9" x14ac:dyDescent="0.35">
      <c r="B154" s="69" t="s">
        <v>180</v>
      </c>
    </row>
    <row r="155" spans="2:9" x14ac:dyDescent="0.35">
      <c r="B155" s="69" t="s">
        <v>177</v>
      </c>
    </row>
    <row r="156" spans="2:9" x14ac:dyDescent="0.35">
      <c r="B156" s="75" t="s">
        <v>178</v>
      </c>
    </row>
    <row r="157" spans="2:9" x14ac:dyDescent="0.35">
      <c r="B157" s="75"/>
    </row>
    <row r="158" spans="2:9" ht="31.5" customHeight="1" x14ac:dyDescent="0.35">
      <c r="B158" s="280" t="s">
        <v>183</v>
      </c>
      <c r="C158" s="280"/>
      <c r="D158" s="280"/>
      <c r="E158" s="280"/>
      <c r="F158" s="280"/>
      <c r="G158" s="280"/>
      <c r="H158" s="280"/>
      <c r="I158" s="280"/>
    </row>
    <row r="160" spans="2:9" ht="21" x14ac:dyDescent="0.35">
      <c r="B160" s="17" t="s">
        <v>205</v>
      </c>
      <c r="C160" s="1"/>
      <c r="D160" s="1"/>
      <c r="E160" s="1"/>
      <c r="F160" s="1"/>
    </row>
    <row r="161" spans="2:9" x14ac:dyDescent="0.35">
      <c r="B161" s="1"/>
      <c r="C161" s="1"/>
      <c r="D161" s="1"/>
      <c r="E161" s="1"/>
      <c r="F161" s="1"/>
    </row>
    <row r="162" spans="2:9" x14ac:dyDescent="0.35">
      <c r="B162" s="85" t="s">
        <v>215</v>
      </c>
    </row>
    <row r="163" spans="2:9" x14ac:dyDescent="0.35">
      <c r="B163" s="83" t="s">
        <v>146</v>
      </c>
    </row>
    <row r="164" spans="2:9" x14ac:dyDescent="0.35">
      <c r="B164" s="83" t="s">
        <v>110</v>
      </c>
      <c r="D164" s="1"/>
      <c r="E164" s="1"/>
      <c r="F164" s="1"/>
    </row>
    <row r="165" spans="2:9" x14ac:dyDescent="0.35">
      <c r="B165" s="83" t="s">
        <v>111</v>
      </c>
      <c r="D165" s="1"/>
      <c r="E165" s="1"/>
      <c r="F165" s="1"/>
    </row>
    <row r="166" spans="2:9" ht="15" customHeight="1" x14ac:dyDescent="0.35">
      <c r="B166" s="281" t="s">
        <v>112</v>
      </c>
      <c r="C166" s="281"/>
      <c r="D166" s="281"/>
      <c r="E166" s="281"/>
      <c r="F166" s="281"/>
      <c r="G166" s="281"/>
      <c r="H166" s="281"/>
      <c r="I166" s="281"/>
    </row>
    <row r="167" spans="2:9" x14ac:dyDescent="0.35">
      <c r="B167" s="71" t="s">
        <v>91</v>
      </c>
    </row>
    <row r="168" spans="2:9" x14ac:dyDescent="0.35">
      <c r="B168" s="71"/>
    </row>
    <row r="169" spans="2:9" s="184" customFormat="1" ht="16.5" x14ac:dyDescent="0.35">
      <c r="B169" s="85" t="s">
        <v>212</v>
      </c>
    </row>
    <row r="170" spans="2:9" s="184" customFormat="1" x14ac:dyDescent="0.35">
      <c r="B170" s="76" t="s">
        <v>213</v>
      </c>
    </row>
    <row r="171" spans="2:9" s="184" customFormat="1" x14ac:dyDescent="0.35">
      <c r="B171" s="183" t="s">
        <v>72</v>
      </c>
    </row>
    <row r="172" spans="2:9" s="184" customFormat="1" x14ac:dyDescent="0.35">
      <c r="B172" s="71" t="s">
        <v>91</v>
      </c>
    </row>
    <row r="173" spans="2:9" s="184" customFormat="1" x14ac:dyDescent="0.35">
      <c r="B173" s="71"/>
    </row>
    <row r="174" spans="2:9" s="184" customFormat="1" x14ac:dyDescent="0.35">
      <c r="B174" s="78" t="s">
        <v>214</v>
      </c>
    </row>
    <row r="175" spans="2:9" x14ac:dyDescent="0.35">
      <c r="B175" s="76"/>
    </row>
    <row r="176" spans="2:9" x14ac:dyDescent="0.35">
      <c r="B176" s="76" t="s">
        <v>216</v>
      </c>
    </row>
    <row r="177" spans="2:9" x14ac:dyDescent="0.35">
      <c r="B177" s="76"/>
    </row>
    <row r="178" spans="2:9" ht="21" x14ac:dyDescent="0.35">
      <c r="B178" s="177" t="s">
        <v>206</v>
      </c>
      <c r="C178" s="1"/>
      <c r="D178" s="1"/>
      <c r="E178" s="1"/>
      <c r="F178" s="1"/>
    </row>
    <row r="179" spans="2:9" x14ac:dyDescent="0.35">
      <c r="B179" s="178" t="s">
        <v>168</v>
      </c>
      <c r="C179" s="1"/>
      <c r="D179" s="1"/>
      <c r="E179" s="1"/>
      <c r="F179" s="1"/>
    </row>
    <row r="180" spans="2:9" x14ac:dyDescent="0.35">
      <c r="B180" s="1"/>
      <c r="C180" s="1"/>
      <c r="D180" s="1"/>
      <c r="E180" s="1"/>
      <c r="F180" s="1"/>
    </row>
    <row r="181" spans="2:9" x14ac:dyDescent="0.35">
      <c r="B181" s="1" t="s">
        <v>171</v>
      </c>
      <c r="C181" s="1"/>
      <c r="D181" s="1"/>
      <c r="E181" s="1"/>
      <c r="F181" s="1"/>
    </row>
    <row r="182" spans="2:9" x14ac:dyDescent="0.35">
      <c r="B182" s="79" t="s">
        <v>169</v>
      </c>
      <c r="C182" s="1"/>
      <c r="D182" s="1"/>
      <c r="E182" s="1"/>
      <c r="F182" s="1"/>
    </row>
    <row r="183" spans="2:9" x14ac:dyDescent="0.35">
      <c r="B183" s="178" t="s">
        <v>172</v>
      </c>
      <c r="C183" s="1"/>
      <c r="D183" s="1"/>
      <c r="E183" s="1"/>
      <c r="F183" s="1"/>
    </row>
    <row r="184" spans="2:9" x14ac:dyDescent="0.35">
      <c r="B184" s="71" t="s">
        <v>170</v>
      </c>
      <c r="C184" s="1"/>
      <c r="D184" s="1"/>
      <c r="E184" s="1"/>
      <c r="F184" s="1"/>
    </row>
    <row r="185" spans="2:9" x14ac:dyDescent="0.35">
      <c r="B185" s="1"/>
      <c r="C185" s="1"/>
      <c r="D185" s="1"/>
      <c r="E185" s="1"/>
      <c r="F185" s="1"/>
    </row>
    <row r="186" spans="2:9" ht="32.25" customHeight="1" x14ac:dyDescent="0.35">
      <c r="B186" s="282" t="s">
        <v>233</v>
      </c>
      <c r="C186" s="282"/>
      <c r="D186" s="282"/>
      <c r="E186" s="282"/>
      <c r="F186" s="282"/>
      <c r="G186" s="282"/>
      <c r="H186" s="282"/>
      <c r="I186" s="282"/>
    </row>
    <row r="187" spans="2:9" x14ac:dyDescent="0.35">
      <c r="B187" s="1"/>
      <c r="C187" s="1"/>
      <c r="D187" s="1"/>
      <c r="E187" s="1"/>
      <c r="F187" s="1"/>
    </row>
    <row r="188" spans="2:9" s="19" customFormat="1" ht="21" x14ac:dyDescent="0.45">
      <c r="B188" s="86" t="s">
        <v>207</v>
      </c>
    </row>
    <row r="189" spans="2:9" s="19" customFormat="1" x14ac:dyDescent="0.35">
      <c r="B189" s="87" t="s">
        <v>153</v>
      </c>
    </row>
    <row r="190" spans="2:9" s="19" customFormat="1" x14ac:dyDescent="0.35">
      <c r="B190" s="69" t="s">
        <v>154</v>
      </c>
    </row>
    <row r="191" spans="2:9" s="19" customFormat="1" x14ac:dyDescent="0.35">
      <c r="B191" s="88" t="s">
        <v>155</v>
      </c>
    </row>
    <row r="192" spans="2:9" s="19" customFormat="1" x14ac:dyDescent="0.35">
      <c r="B192" s="88"/>
    </row>
    <row r="193" spans="1:9" x14ac:dyDescent="0.35">
      <c r="A193" s="19"/>
      <c r="B193" s="85" t="s">
        <v>156</v>
      </c>
      <c r="C193" s="1"/>
      <c r="D193" s="1"/>
      <c r="E193" s="1"/>
      <c r="F193" s="1"/>
    </row>
    <row r="194" spans="1:9" x14ac:dyDescent="0.35">
      <c r="B194" s="76" t="s">
        <v>101</v>
      </c>
      <c r="C194" s="1"/>
      <c r="D194" s="1"/>
      <c r="E194" s="1"/>
      <c r="F194" s="1"/>
    </row>
    <row r="195" spans="1:9" x14ac:dyDescent="0.35">
      <c r="B195" s="69" t="s">
        <v>102</v>
      </c>
      <c r="C195" s="1"/>
      <c r="D195" s="1"/>
      <c r="E195" s="1"/>
      <c r="F195" s="1"/>
    </row>
    <row r="196" spans="1:9" x14ac:dyDescent="0.35">
      <c r="B196" s="75" t="s">
        <v>103</v>
      </c>
      <c r="C196" s="1"/>
      <c r="D196" s="1"/>
      <c r="E196" s="1"/>
      <c r="F196" s="1"/>
    </row>
    <row r="197" spans="1:9" x14ac:dyDescent="0.35">
      <c r="B197" s="75"/>
      <c r="C197" s="1"/>
      <c r="D197" s="1"/>
      <c r="E197" s="1"/>
      <c r="F197" s="1"/>
    </row>
    <row r="198" spans="1:9" x14ac:dyDescent="0.35">
      <c r="B198" s="86" t="s">
        <v>157</v>
      </c>
      <c r="C198" s="1"/>
      <c r="D198" s="1"/>
      <c r="E198" s="1"/>
      <c r="F198" s="1"/>
    </row>
    <row r="199" spans="1:9" x14ac:dyDescent="0.35">
      <c r="B199" s="87" t="s">
        <v>104</v>
      </c>
      <c r="C199" s="1"/>
      <c r="D199" s="1"/>
      <c r="E199" s="1"/>
      <c r="F199" s="1"/>
    </row>
    <row r="200" spans="1:9" x14ac:dyDescent="0.35">
      <c r="B200" s="69"/>
      <c r="C200" s="1"/>
      <c r="D200" s="1"/>
      <c r="E200" s="1"/>
      <c r="F200" s="1"/>
    </row>
    <row r="201" spans="1:9" x14ac:dyDescent="0.35">
      <c r="B201" s="145" t="s">
        <v>152</v>
      </c>
      <c r="C201" s="1"/>
      <c r="D201" s="1"/>
      <c r="E201" s="1"/>
      <c r="F201" s="1"/>
    </row>
    <row r="202" spans="1:9" x14ac:dyDescent="0.35">
      <c r="B202" s="69"/>
      <c r="C202" s="1"/>
      <c r="D202" s="1"/>
      <c r="E202" s="1"/>
      <c r="F202" s="1"/>
    </row>
    <row r="203" spans="1:9" ht="30" customHeight="1" x14ac:dyDescent="0.35">
      <c r="B203" s="277" t="s">
        <v>128</v>
      </c>
      <c r="C203" s="277"/>
      <c r="D203" s="277"/>
      <c r="E203" s="277"/>
      <c r="F203" s="277"/>
      <c r="G203" s="277"/>
      <c r="H203" s="277"/>
      <c r="I203" s="277"/>
    </row>
    <row r="204" spans="1:9" x14ac:dyDescent="0.35">
      <c r="B204" s="69"/>
      <c r="C204" s="1"/>
      <c r="D204" s="1"/>
      <c r="E204" s="1"/>
      <c r="F204" s="1"/>
    </row>
    <row r="205" spans="1:9" ht="21" x14ac:dyDescent="0.45">
      <c r="B205" s="144" t="s">
        <v>208</v>
      </c>
      <c r="C205" s="1"/>
      <c r="D205" s="1"/>
      <c r="E205" s="1"/>
      <c r="F205" s="1"/>
    </row>
    <row r="206" spans="1:9" ht="31.5" customHeight="1" x14ac:dyDescent="0.35">
      <c r="B206" s="356" t="s">
        <v>105</v>
      </c>
      <c r="C206" s="356"/>
      <c r="D206" s="356"/>
      <c r="E206" s="356"/>
      <c r="F206" s="356"/>
      <c r="G206" s="356"/>
      <c r="H206" s="356"/>
      <c r="I206" s="356"/>
    </row>
    <row r="207" spans="1:9" x14ac:dyDescent="0.35">
      <c r="B207" s="74" t="s">
        <v>106</v>
      </c>
      <c r="C207" s="1"/>
      <c r="D207" s="1"/>
      <c r="E207" s="1"/>
      <c r="F207" s="1"/>
    </row>
    <row r="208" spans="1:9" x14ac:dyDescent="0.35">
      <c r="B208" s="88" t="s">
        <v>103</v>
      </c>
      <c r="C208" s="1"/>
      <c r="D208" s="1"/>
      <c r="E208" s="1"/>
      <c r="F208" s="1"/>
    </row>
    <row r="209" spans="2:9" x14ac:dyDescent="0.35">
      <c r="B209" s="1"/>
      <c r="C209" s="1"/>
      <c r="D209" s="1"/>
      <c r="E209" s="1"/>
      <c r="F209" s="1"/>
    </row>
    <row r="210" spans="2:9" ht="21" x14ac:dyDescent="0.45">
      <c r="B210" t="s">
        <v>209</v>
      </c>
      <c r="D210" s="1"/>
      <c r="E210" s="1"/>
      <c r="F210" s="1"/>
    </row>
    <row r="211" spans="2:9" x14ac:dyDescent="0.35">
      <c r="B211" s="83" t="s">
        <v>173</v>
      </c>
      <c r="D211" s="1"/>
      <c r="E211" s="1"/>
      <c r="F211" s="1"/>
    </row>
    <row r="212" spans="2:9" x14ac:dyDescent="0.35">
      <c r="B212" s="83" t="s">
        <v>143</v>
      </c>
      <c r="D212" s="1"/>
      <c r="E212" s="1"/>
      <c r="F212" s="1"/>
    </row>
    <row r="213" spans="2:9" x14ac:dyDescent="0.35">
      <c r="B213" s="69" t="s">
        <v>72</v>
      </c>
      <c r="D213" s="1"/>
      <c r="E213" s="1"/>
      <c r="F213" s="1"/>
    </row>
    <row r="214" spans="2:9" x14ac:dyDescent="0.35">
      <c r="B214" s="71" t="s">
        <v>91</v>
      </c>
      <c r="D214" s="1"/>
      <c r="E214" s="1"/>
      <c r="F214" s="1"/>
    </row>
    <row r="215" spans="2:9" x14ac:dyDescent="0.35">
      <c r="B215" s="19"/>
      <c r="D215" s="1"/>
      <c r="E215" s="1"/>
      <c r="F215" s="1"/>
    </row>
    <row r="216" spans="2:9" ht="16.5" x14ac:dyDescent="0.35">
      <c r="B216" s="84" t="s">
        <v>107</v>
      </c>
      <c r="D216" s="1"/>
      <c r="E216" s="1"/>
      <c r="F216" s="1"/>
    </row>
    <row r="217" spans="2:9" ht="28.5" customHeight="1" x14ac:dyDescent="0.35">
      <c r="B217" s="357" t="s">
        <v>108</v>
      </c>
      <c r="C217" s="357"/>
      <c r="D217" s="357"/>
      <c r="E217" s="357"/>
      <c r="F217" s="357"/>
      <c r="G217" s="357"/>
      <c r="H217" s="357"/>
      <c r="I217" s="357"/>
    </row>
    <row r="218" spans="2:9" x14ac:dyDescent="0.35">
      <c r="B218" s="74" t="s">
        <v>100</v>
      </c>
      <c r="D218" s="1"/>
      <c r="E218" s="1"/>
      <c r="F218" s="1"/>
    </row>
    <row r="219" spans="2:9" x14ac:dyDescent="0.35">
      <c r="B219" s="71" t="s">
        <v>91</v>
      </c>
      <c r="D219" s="1"/>
      <c r="E219" s="1"/>
      <c r="F219" s="1"/>
    </row>
    <row r="220" spans="2:9" x14ac:dyDescent="0.35">
      <c r="B220" s="71"/>
      <c r="D220" s="1"/>
      <c r="E220" s="1"/>
      <c r="F220" s="1"/>
    </row>
    <row r="221" spans="2:9" ht="58.5" customHeight="1" x14ac:dyDescent="0.35">
      <c r="B221" s="358" t="s">
        <v>175</v>
      </c>
      <c r="C221" s="358"/>
      <c r="D221" s="358"/>
      <c r="E221" s="358"/>
      <c r="F221" s="358"/>
      <c r="G221" s="358"/>
      <c r="H221" s="358"/>
      <c r="I221" s="358"/>
    </row>
    <row r="222" spans="2:9" x14ac:dyDescent="0.35">
      <c r="B222" s="77" t="s">
        <v>109</v>
      </c>
      <c r="D222" s="1"/>
      <c r="E222" s="1"/>
      <c r="F222" s="1"/>
    </row>
    <row r="223" spans="2:9" x14ac:dyDescent="0.35">
      <c r="B223" s="77"/>
      <c r="D223" s="1"/>
      <c r="E223" s="1"/>
      <c r="F223" s="1"/>
    </row>
    <row r="224" spans="2:9" ht="21" x14ac:dyDescent="0.45">
      <c r="B224" t="s">
        <v>210</v>
      </c>
      <c r="D224" s="1"/>
      <c r="E224" s="1"/>
      <c r="F224" s="1"/>
    </row>
    <row r="225" spans="2:9" x14ac:dyDescent="0.35">
      <c r="B225" s="83" t="s">
        <v>173</v>
      </c>
      <c r="D225" s="1"/>
      <c r="E225" s="1"/>
      <c r="F225" s="1"/>
    </row>
    <row r="226" spans="2:9" x14ac:dyDescent="0.35">
      <c r="B226" s="83" t="s">
        <v>143</v>
      </c>
      <c r="D226" s="1"/>
      <c r="E226" s="1"/>
      <c r="F226" s="1"/>
    </row>
    <row r="227" spans="2:9" x14ac:dyDescent="0.35">
      <c r="B227" s="83" t="s">
        <v>144</v>
      </c>
      <c r="D227" s="1"/>
      <c r="E227" s="1"/>
      <c r="F227" s="1"/>
    </row>
    <row r="228" spans="2:9" x14ac:dyDescent="0.35">
      <c r="B228" s="83" t="s">
        <v>145</v>
      </c>
      <c r="D228" s="1"/>
      <c r="E228" s="1"/>
      <c r="F228" s="1"/>
    </row>
    <row r="229" spans="2:9" x14ac:dyDescent="0.35">
      <c r="B229" s="69" t="s">
        <v>72</v>
      </c>
      <c r="D229" s="1"/>
      <c r="E229" s="1"/>
      <c r="F229" s="1"/>
    </row>
    <row r="230" spans="2:9" x14ac:dyDescent="0.35">
      <c r="B230" s="71" t="s">
        <v>91</v>
      </c>
      <c r="D230" s="1"/>
      <c r="E230" s="1"/>
      <c r="F230" s="1"/>
    </row>
    <row r="231" spans="2:9" x14ac:dyDescent="0.35">
      <c r="B231" s="71"/>
      <c r="D231" s="1"/>
      <c r="E231" s="1"/>
      <c r="F231" s="1"/>
    </row>
    <row r="232" spans="2:9" ht="30" customHeight="1" x14ac:dyDescent="0.35">
      <c r="B232" s="343" t="s">
        <v>174</v>
      </c>
      <c r="C232" s="343"/>
      <c r="D232" s="343"/>
      <c r="E232" s="343"/>
      <c r="F232" s="343"/>
      <c r="G232" s="343"/>
      <c r="H232" s="343"/>
      <c r="I232" s="343"/>
    </row>
    <row r="233" spans="2:9" x14ac:dyDescent="0.35">
      <c r="B233" s="179"/>
      <c r="D233" s="1"/>
      <c r="E233" s="1"/>
      <c r="F233" s="1"/>
    </row>
    <row r="234" spans="2:9" ht="21" x14ac:dyDescent="0.45">
      <c r="B234" t="s">
        <v>211</v>
      </c>
      <c r="D234" s="1"/>
      <c r="E234" s="1"/>
      <c r="F234" s="1"/>
    </row>
    <row r="235" spans="2:9" x14ac:dyDescent="0.35">
      <c r="B235" s="83" t="s">
        <v>146</v>
      </c>
      <c r="D235" s="1"/>
      <c r="E235" s="1"/>
      <c r="F235" s="1"/>
    </row>
    <row r="236" spans="2:9" x14ac:dyDescent="0.35">
      <c r="B236" s="83" t="s">
        <v>110</v>
      </c>
      <c r="D236" s="1"/>
      <c r="E236" s="1"/>
      <c r="F236" s="1"/>
    </row>
    <row r="237" spans="2:9" x14ac:dyDescent="0.35">
      <c r="B237" s="83" t="s">
        <v>111</v>
      </c>
      <c r="D237" s="1"/>
      <c r="E237" s="1"/>
      <c r="F237" s="1"/>
    </row>
    <row r="238" spans="2:9" ht="28.5" customHeight="1" x14ac:dyDescent="0.35">
      <c r="B238" s="342" t="s">
        <v>112</v>
      </c>
      <c r="C238" s="342"/>
      <c r="D238" s="342"/>
      <c r="E238" s="342"/>
      <c r="F238" s="342"/>
      <c r="G238" s="342"/>
      <c r="H238" s="342"/>
      <c r="I238" s="342"/>
    </row>
    <row r="239" spans="2:9" x14ac:dyDescent="0.35">
      <c r="B239" s="71" t="s">
        <v>91</v>
      </c>
      <c r="D239" s="1"/>
      <c r="E239" s="1"/>
      <c r="F239" s="1"/>
    </row>
    <row r="240" spans="2:9" x14ac:dyDescent="0.35">
      <c r="B240" s="77"/>
      <c r="D240" s="1"/>
      <c r="E240" s="1"/>
      <c r="F240" s="1"/>
    </row>
    <row r="241" spans="2:6" x14ac:dyDescent="0.35">
      <c r="B241" s="20" t="s">
        <v>33</v>
      </c>
    </row>
    <row r="242" spans="2:6" x14ac:dyDescent="0.35">
      <c r="B242" s="21"/>
      <c r="C242" t="s">
        <v>34</v>
      </c>
    </row>
    <row r="243" spans="2:6" x14ac:dyDescent="0.35">
      <c r="B243" s="22"/>
      <c r="C243" t="s">
        <v>35</v>
      </c>
    </row>
    <row r="244" spans="2:6" x14ac:dyDescent="0.35">
      <c r="B244" s="23"/>
      <c r="C244" t="s">
        <v>36</v>
      </c>
    </row>
    <row r="245" spans="2:6" x14ac:dyDescent="0.35">
      <c r="B245" s="24"/>
      <c r="C245" t="s">
        <v>37</v>
      </c>
      <c r="D245" s="1"/>
      <c r="E245" s="1"/>
      <c r="F245" s="1"/>
    </row>
    <row r="246" spans="2:6" x14ac:dyDescent="0.35">
      <c r="B246" s="1"/>
      <c r="C246" s="1"/>
      <c r="D246" s="1"/>
      <c r="E246" s="1"/>
      <c r="F246" s="1"/>
    </row>
  </sheetData>
  <mergeCells count="55">
    <mergeCell ref="B238:I238"/>
    <mergeCell ref="B232:I232"/>
    <mergeCell ref="C71:D71"/>
    <mergeCell ref="B63:B65"/>
    <mergeCell ref="C63:D65"/>
    <mergeCell ref="C67:D67"/>
    <mergeCell ref="C68:D68"/>
    <mergeCell ref="C69:D69"/>
    <mergeCell ref="C70:D70"/>
    <mergeCell ref="B206:I206"/>
    <mergeCell ref="B217:I217"/>
    <mergeCell ref="B221:I221"/>
    <mergeCell ref="B74:I74"/>
    <mergeCell ref="B111:I111"/>
    <mergeCell ref="B116:I116"/>
    <mergeCell ref="B149:I149"/>
    <mergeCell ref="B32:B34"/>
    <mergeCell ref="B52:B54"/>
    <mergeCell ref="C52:C53"/>
    <mergeCell ref="D52:D53"/>
    <mergeCell ref="B59:B62"/>
    <mergeCell ref="C59:D62"/>
    <mergeCell ref="B56:B57"/>
    <mergeCell ref="B36:B50"/>
    <mergeCell ref="C36:C50"/>
    <mergeCell ref="D45:D50"/>
    <mergeCell ref="D42:D44"/>
    <mergeCell ref="D36:D41"/>
    <mergeCell ref="B14:B23"/>
    <mergeCell ref="C16:C23"/>
    <mergeCell ref="D18:D21"/>
    <mergeCell ref="D22:D23"/>
    <mergeCell ref="B25:B30"/>
    <mergeCell ref="C26:C28"/>
    <mergeCell ref="D26:D28"/>
    <mergeCell ref="C14:C15"/>
    <mergeCell ref="D14:D15"/>
    <mergeCell ref="D16:D17"/>
    <mergeCell ref="B3:B4"/>
    <mergeCell ref="C3:C4"/>
    <mergeCell ref="D3:D4"/>
    <mergeCell ref="E3:I3"/>
    <mergeCell ref="B6:B13"/>
    <mergeCell ref="C8:C13"/>
    <mergeCell ref="D10:D11"/>
    <mergeCell ref="D12:D13"/>
    <mergeCell ref="D8:D9"/>
    <mergeCell ref="D6:D7"/>
    <mergeCell ref="C6:C7"/>
    <mergeCell ref="B203:I203"/>
    <mergeCell ref="B118:I118"/>
    <mergeCell ref="B93:I93"/>
    <mergeCell ref="B158:I158"/>
    <mergeCell ref="B166:I166"/>
    <mergeCell ref="B186:I186"/>
  </mergeCells>
  <hyperlinks>
    <hyperlink ref="B82" r:id="rId1" xr:uid="{00000000-0004-0000-0000-000000000000}"/>
    <hyperlink ref="B87" r:id="rId2" xr:uid="{00000000-0004-0000-0000-000001000000}"/>
    <hyperlink ref="B96" r:id="rId3" xr:uid="{00000000-0004-0000-0000-000002000000}"/>
    <hyperlink ref="B102" r:id="rId4" xr:uid="{00000000-0004-0000-0000-000003000000}"/>
    <hyperlink ref="B108" r:id="rId5" xr:uid="{00000000-0004-0000-0000-000004000000}"/>
    <hyperlink ref="B146" r:id="rId6" xr:uid="{00000000-0004-0000-0000-000005000000}"/>
    <hyperlink ref="B126" r:id="rId7" xr:uid="{00000000-0004-0000-0000-000006000000}"/>
    <hyperlink ref="B141" r:id="rId8" xr:uid="{00000000-0004-0000-0000-000007000000}"/>
    <hyperlink ref="B207" r:id="rId9" xr:uid="{00000000-0004-0000-0000-000008000000}"/>
    <hyperlink ref="B195" r:id="rId10" xr:uid="{00000000-0004-0000-0000-000009000000}"/>
    <hyperlink ref="B218" r:id="rId11" xr:uid="{00000000-0004-0000-0000-00000A000000}"/>
    <hyperlink ref="B213" r:id="rId12" xr:uid="{00000000-0004-0000-0000-00000B000000}"/>
    <hyperlink ref="B238" r:id="rId13" xr:uid="{00000000-0004-0000-0000-00000C000000}"/>
    <hyperlink ref="B229" r:id="rId14" xr:uid="{00000000-0004-0000-0000-00000D000000}"/>
    <hyperlink ref="B121" r:id="rId15" xr:uid="{00000000-0004-0000-0000-00000E000000}"/>
    <hyperlink ref="B179" r:id="rId16" xr:uid="{00000000-0004-0000-0000-00000F000000}"/>
    <hyperlink ref="B183" r:id="rId17" xr:uid="{00000000-0004-0000-0000-000010000000}"/>
    <hyperlink ref="B155" r:id="rId18" xr:uid="{00000000-0004-0000-0000-000011000000}"/>
    <hyperlink ref="B153" r:id="rId19" xr:uid="{00000000-0004-0000-0000-000012000000}"/>
    <hyperlink ref="B154" r:id="rId20" xr:uid="{00000000-0004-0000-0000-000013000000}"/>
    <hyperlink ref="B171" r:id="rId21" xr:uid="{00000000-0004-0000-0000-000014000000}"/>
    <hyperlink ref="B166" r:id="rId22" xr:uid="{00000000-0004-0000-0000-000015000000}"/>
  </hyperlinks>
  <pageMargins left="0.7" right="0.7" top="0.75" bottom="0.75" header="0.3" footer="0.3"/>
  <pageSetup scale="46" orientation="portrait" r:id="rId23"/>
  <rowBreaks count="2" manualBreakCount="2">
    <brk id="72" max="8" man="1"/>
    <brk id="159"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3"/>
  <sheetViews>
    <sheetView tabSelected="1" topLeftCell="D1" zoomScale="90" zoomScaleNormal="90" workbookViewId="0">
      <selection activeCell="G41" sqref="G41"/>
    </sheetView>
  </sheetViews>
  <sheetFormatPr defaultRowHeight="14.5" x14ac:dyDescent="0.35"/>
  <cols>
    <col min="1" max="1" width="4.54296875" customWidth="1"/>
    <col min="2" max="2" width="20.26953125" customWidth="1"/>
    <col min="3" max="3" width="36.54296875" customWidth="1"/>
    <col min="4" max="4" width="30" customWidth="1"/>
    <col min="5" max="5" width="19.81640625" customWidth="1"/>
    <col min="6" max="6" width="20" customWidth="1"/>
    <col min="7" max="7" width="19.1796875" customWidth="1"/>
    <col min="8" max="8" width="14" bestFit="1" customWidth="1"/>
    <col min="9" max="11" width="13.26953125" bestFit="1" customWidth="1"/>
    <col min="12" max="12" width="10.453125" customWidth="1"/>
  </cols>
  <sheetData>
    <row r="1" spans="2:12" ht="18.5" x14ac:dyDescent="0.35">
      <c r="B1" s="2" t="s">
        <v>221</v>
      </c>
      <c r="C1" s="2"/>
      <c r="D1" s="2"/>
      <c r="E1" s="2"/>
    </row>
    <row r="2" spans="2:12" ht="24" thickBot="1" x14ac:dyDescent="0.4">
      <c r="B2" s="3" t="s">
        <v>235</v>
      </c>
      <c r="C2" s="3"/>
      <c r="D2" s="3"/>
      <c r="E2" s="3"/>
    </row>
    <row r="3" spans="2:12" ht="20.5" x14ac:dyDescent="0.35">
      <c r="B3" s="372" t="s">
        <v>0</v>
      </c>
      <c r="C3" s="375" t="s">
        <v>1</v>
      </c>
      <c r="D3" s="377" t="s">
        <v>38</v>
      </c>
      <c r="E3" s="365" t="s">
        <v>236</v>
      </c>
      <c r="F3" s="365"/>
      <c r="G3" s="365"/>
      <c r="H3" s="366"/>
      <c r="I3" s="365" t="s">
        <v>234</v>
      </c>
      <c r="J3" s="365"/>
      <c r="K3" s="365"/>
      <c r="L3" s="366"/>
    </row>
    <row r="4" spans="2:12" ht="29.5" thickBot="1" x14ac:dyDescent="0.4">
      <c r="B4" s="373"/>
      <c r="C4" s="376"/>
      <c r="D4" s="378"/>
      <c r="E4" s="122">
        <v>2005</v>
      </c>
      <c r="F4" s="122">
        <v>2012</v>
      </c>
      <c r="G4" s="25">
        <v>2015</v>
      </c>
      <c r="H4" s="4" t="s">
        <v>134</v>
      </c>
      <c r="I4" s="122">
        <v>2005</v>
      </c>
      <c r="J4" s="122">
        <v>2012</v>
      </c>
      <c r="K4" s="25">
        <v>2015</v>
      </c>
      <c r="L4" s="4" t="s">
        <v>134</v>
      </c>
    </row>
    <row r="5" spans="2:12" ht="19" thickBot="1" x14ac:dyDescent="0.5">
      <c r="B5" s="5" t="s">
        <v>2</v>
      </c>
      <c r="C5" s="6"/>
      <c r="D5" s="7"/>
      <c r="E5" s="131"/>
      <c r="F5" s="125"/>
      <c r="G5" s="126"/>
      <c r="H5" s="127"/>
      <c r="I5" s="210"/>
      <c r="J5" s="211"/>
      <c r="K5" s="212"/>
      <c r="L5" s="213"/>
    </row>
    <row r="6" spans="2:12" x14ac:dyDescent="0.35">
      <c r="B6" s="367" t="s">
        <v>3</v>
      </c>
      <c r="C6" s="30" t="s">
        <v>4</v>
      </c>
      <c r="D6" s="132" t="s">
        <v>39</v>
      </c>
      <c r="E6" s="214">
        <v>2284892.7797218999</v>
      </c>
      <c r="F6" s="215">
        <v>1466232.7515507799</v>
      </c>
      <c r="G6" s="216">
        <v>1550878.9437126501</v>
      </c>
      <c r="H6" s="266">
        <f>(G6-E6)/E6</f>
        <v>-0.32124651210048838</v>
      </c>
      <c r="I6" s="217">
        <f>E6/1000000</f>
        <v>2.2848927797219001</v>
      </c>
      <c r="J6" s="218">
        <f t="shared" ref="J6:K13" si="0">F6/1000000</f>
        <v>1.4662327515507798</v>
      </c>
      <c r="K6" s="218">
        <f t="shared" si="0"/>
        <v>1.55087894371265</v>
      </c>
      <c r="L6" s="266">
        <f>(K6-I6)/I6</f>
        <v>-0.32124651210048843</v>
      </c>
    </row>
    <row r="7" spans="2:12" x14ac:dyDescent="0.35">
      <c r="B7" s="367"/>
      <c r="C7" s="369" t="s">
        <v>5</v>
      </c>
      <c r="D7" s="29" t="s">
        <v>40</v>
      </c>
      <c r="E7" s="219">
        <v>1068063.33246144</v>
      </c>
      <c r="F7" s="220">
        <v>870142</v>
      </c>
      <c r="G7" s="221">
        <v>1070540.02321616</v>
      </c>
      <c r="H7" s="267">
        <f t="shared" ref="H7:H32" si="1">(G7-E7)/E7</f>
        <v>2.3188613253975043E-3</v>
      </c>
      <c r="I7" s="222">
        <f t="shared" ref="I7:I13" si="2">E7/1000000</f>
        <v>1.0680633324614399</v>
      </c>
      <c r="J7" s="223">
        <f t="shared" si="0"/>
        <v>0.87014199999999997</v>
      </c>
      <c r="K7" s="223">
        <f t="shared" si="0"/>
        <v>1.0705400232161599</v>
      </c>
      <c r="L7" s="267">
        <f t="shared" ref="L7:L32" si="3">(K7-I7)/I7</f>
        <v>2.3188613253975064E-3</v>
      </c>
    </row>
    <row r="8" spans="2:12" x14ac:dyDescent="0.35">
      <c r="B8" s="367"/>
      <c r="C8" s="370"/>
      <c r="D8" s="29" t="s">
        <v>41</v>
      </c>
      <c r="E8" s="219">
        <v>140409</v>
      </c>
      <c r="F8" s="220">
        <v>62584</v>
      </c>
      <c r="G8" s="221">
        <v>88373</v>
      </c>
      <c r="H8" s="267">
        <f t="shared" si="1"/>
        <v>-0.37060302402267659</v>
      </c>
      <c r="I8" s="222">
        <f t="shared" si="2"/>
        <v>0.14040900000000001</v>
      </c>
      <c r="J8" s="223">
        <f t="shared" si="0"/>
        <v>6.2584000000000001E-2</v>
      </c>
      <c r="K8" s="223">
        <f t="shared" si="0"/>
        <v>8.8372999999999993E-2</v>
      </c>
      <c r="L8" s="267">
        <f t="shared" si="3"/>
        <v>-0.3706030240226767</v>
      </c>
    </row>
    <row r="9" spans="2:12" ht="15" thickBot="1" x14ac:dyDescent="0.4">
      <c r="B9" s="368"/>
      <c r="C9" s="371"/>
      <c r="D9" s="133" t="s">
        <v>42</v>
      </c>
      <c r="E9" s="224">
        <v>27827</v>
      </c>
      <c r="F9" s="225">
        <v>25225</v>
      </c>
      <c r="G9" s="226">
        <v>29655</v>
      </c>
      <c r="H9" s="268">
        <f t="shared" si="1"/>
        <v>6.5691594494555652E-2</v>
      </c>
      <c r="I9" s="227">
        <f t="shared" si="2"/>
        <v>2.7827000000000001E-2</v>
      </c>
      <c r="J9" s="228">
        <f t="shared" si="0"/>
        <v>2.5225000000000001E-2</v>
      </c>
      <c r="K9" s="228">
        <f t="shared" si="0"/>
        <v>2.9655000000000001E-2</v>
      </c>
      <c r="L9" s="268">
        <f t="shared" si="3"/>
        <v>6.5691594494555638E-2</v>
      </c>
    </row>
    <row r="10" spans="2:12" x14ac:dyDescent="0.35">
      <c r="B10" s="381" t="s">
        <v>6</v>
      </c>
      <c r="C10" s="8" t="s">
        <v>4</v>
      </c>
      <c r="D10" s="28" t="s">
        <v>43</v>
      </c>
      <c r="E10" s="215">
        <v>3227989</v>
      </c>
      <c r="F10" s="215">
        <v>2155655.3353548702</v>
      </c>
      <c r="G10" s="216">
        <v>2196794.3665156099</v>
      </c>
      <c r="H10" s="266">
        <f t="shared" si="1"/>
        <v>-0.31945419686510396</v>
      </c>
      <c r="I10" s="229">
        <f t="shared" si="2"/>
        <v>3.227989</v>
      </c>
      <c r="J10" s="230">
        <f t="shared" si="0"/>
        <v>2.15565533535487</v>
      </c>
      <c r="K10" s="230">
        <f t="shared" si="0"/>
        <v>2.19679436651561</v>
      </c>
      <c r="L10" s="266">
        <f t="shared" si="3"/>
        <v>-0.31945419686510396</v>
      </c>
    </row>
    <row r="11" spans="2:12" x14ac:dyDescent="0.35">
      <c r="B11" s="381"/>
      <c r="C11" s="384" t="s">
        <v>7</v>
      </c>
      <c r="D11" s="29" t="s">
        <v>44</v>
      </c>
      <c r="E11" s="219">
        <v>712313</v>
      </c>
      <c r="F11" s="220">
        <v>717452</v>
      </c>
      <c r="G11" s="221">
        <v>793298</v>
      </c>
      <c r="H11" s="267">
        <f t="shared" si="1"/>
        <v>0.11369299731999837</v>
      </c>
      <c r="I11" s="222">
        <f t="shared" si="2"/>
        <v>0.71231299999999997</v>
      </c>
      <c r="J11" s="223">
        <f t="shared" si="0"/>
        <v>0.71745199999999998</v>
      </c>
      <c r="K11" s="223">
        <f t="shared" si="0"/>
        <v>0.79329799999999995</v>
      </c>
      <c r="L11" s="267">
        <f t="shared" si="3"/>
        <v>0.11369299731999834</v>
      </c>
    </row>
    <row r="12" spans="2:12" x14ac:dyDescent="0.35">
      <c r="B12" s="382"/>
      <c r="C12" s="385"/>
      <c r="D12" s="29" t="s">
        <v>45</v>
      </c>
      <c r="E12" s="219">
        <v>5002.5</v>
      </c>
      <c r="F12" s="220">
        <v>7488.6</v>
      </c>
      <c r="G12" s="221">
        <v>7660.4</v>
      </c>
      <c r="H12" s="267">
        <f t="shared" si="1"/>
        <v>0.53131434282858558</v>
      </c>
      <c r="I12" s="222">
        <f t="shared" si="2"/>
        <v>5.0025E-3</v>
      </c>
      <c r="J12" s="223">
        <f t="shared" si="0"/>
        <v>7.4886000000000006E-3</v>
      </c>
      <c r="K12" s="223">
        <f t="shared" si="0"/>
        <v>7.6603999999999995E-3</v>
      </c>
      <c r="L12" s="267">
        <f t="shared" si="3"/>
        <v>0.53131434282858558</v>
      </c>
    </row>
    <row r="13" spans="2:12" ht="15" thickBot="1" x14ac:dyDescent="0.4">
      <c r="B13" s="383"/>
      <c r="C13" s="385"/>
      <c r="D13" s="129" t="s">
        <v>46</v>
      </c>
      <c r="E13" s="231">
        <v>4076.4</v>
      </c>
      <c r="F13" s="232">
        <v>3736.6</v>
      </c>
      <c r="G13" s="233">
        <v>3641.7</v>
      </c>
      <c r="H13" s="268">
        <f t="shared" si="1"/>
        <v>-0.10663821018545783</v>
      </c>
      <c r="I13" s="227">
        <f t="shared" si="2"/>
        <v>4.0764E-3</v>
      </c>
      <c r="J13" s="228">
        <f t="shared" si="0"/>
        <v>3.7366000000000001E-3</v>
      </c>
      <c r="K13" s="228">
        <f t="shared" si="0"/>
        <v>3.6416999999999999E-3</v>
      </c>
      <c r="L13" s="268">
        <f t="shared" si="3"/>
        <v>-0.10663821018545779</v>
      </c>
    </row>
    <row r="14" spans="2:12" ht="19" thickBot="1" x14ac:dyDescent="0.5">
      <c r="B14" s="5" t="s">
        <v>8</v>
      </c>
      <c r="C14" s="6"/>
      <c r="D14" s="7"/>
      <c r="E14" s="234"/>
      <c r="F14" s="125"/>
      <c r="G14" s="126"/>
      <c r="H14" s="238"/>
      <c r="I14" s="235"/>
      <c r="J14" s="236"/>
      <c r="K14" s="237"/>
      <c r="L14" s="238"/>
    </row>
    <row r="15" spans="2:12" x14ac:dyDescent="0.35">
      <c r="B15" s="386" t="s">
        <v>9</v>
      </c>
      <c r="C15" s="9" t="s">
        <v>10</v>
      </c>
      <c r="D15" s="134" t="s">
        <v>47</v>
      </c>
      <c r="E15" s="239">
        <v>4105321.6349903541</v>
      </c>
      <c r="F15" s="240">
        <v>4191083.6849101703</v>
      </c>
      <c r="G15" s="241">
        <v>4024881.0271954844</v>
      </c>
      <c r="H15" s="267">
        <f t="shared" si="1"/>
        <v>-1.959422791852914E-2</v>
      </c>
      <c r="I15" s="222">
        <f t="shared" ref="I15:K18" si="4">E15/1000000</f>
        <v>4.1053216349903536</v>
      </c>
      <c r="J15" s="223">
        <f t="shared" si="4"/>
        <v>4.1910836849101702</v>
      </c>
      <c r="K15" s="223">
        <f t="shared" si="4"/>
        <v>4.0248810271954847</v>
      </c>
      <c r="L15" s="267">
        <f t="shared" si="3"/>
        <v>-1.959422791852896E-2</v>
      </c>
    </row>
    <row r="16" spans="2:12" x14ac:dyDescent="0.35">
      <c r="B16" s="387"/>
      <c r="C16" s="10" t="s">
        <v>11</v>
      </c>
      <c r="D16" s="29" t="s">
        <v>48</v>
      </c>
      <c r="E16" s="219">
        <v>504343.96645407192</v>
      </c>
      <c r="F16" s="220">
        <v>280457.37841570145</v>
      </c>
      <c r="G16" s="221">
        <v>243566.80908830787</v>
      </c>
      <c r="H16" s="267">
        <f t="shared" si="1"/>
        <v>-0.51706211377768452</v>
      </c>
      <c r="I16" s="222">
        <f t="shared" si="4"/>
        <v>0.50434396645407198</v>
      </c>
      <c r="J16" s="223">
        <f t="shared" si="4"/>
        <v>0.28045737841570145</v>
      </c>
      <c r="K16" s="223">
        <f t="shared" si="4"/>
        <v>0.24356680908830786</v>
      </c>
      <c r="L16" s="267">
        <f t="shared" si="3"/>
        <v>-0.51706211377768463</v>
      </c>
    </row>
    <row r="17" spans="2:12" x14ac:dyDescent="0.35">
      <c r="B17" s="388"/>
      <c r="C17" s="26" t="s">
        <v>176</v>
      </c>
      <c r="D17" s="129" t="s">
        <v>176</v>
      </c>
      <c r="E17" s="242">
        <v>0</v>
      </c>
      <c r="F17" s="232">
        <v>8525.1608927090874</v>
      </c>
      <c r="G17" s="233">
        <v>9793.9254838376564</v>
      </c>
      <c r="H17" s="267" t="e">
        <f t="shared" si="1"/>
        <v>#DIV/0!</v>
      </c>
      <c r="I17" s="243">
        <f t="shared" si="4"/>
        <v>0</v>
      </c>
      <c r="J17" s="223">
        <f t="shared" si="4"/>
        <v>8.5251608927090876E-3</v>
      </c>
      <c r="K17" s="223">
        <f t="shared" si="4"/>
        <v>9.7939254838376559E-3</v>
      </c>
      <c r="L17" s="267" t="e">
        <f t="shared" si="3"/>
        <v>#DIV/0!</v>
      </c>
    </row>
    <row r="18" spans="2:12" ht="15" thickBot="1" x14ac:dyDescent="0.4">
      <c r="B18" s="388"/>
      <c r="C18" s="26" t="s">
        <v>12</v>
      </c>
      <c r="D18" s="129" t="s">
        <v>49</v>
      </c>
      <c r="E18" s="231">
        <v>362442.07606376003</v>
      </c>
      <c r="F18" s="232">
        <v>410597.27868205286</v>
      </c>
      <c r="G18" s="233">
        <v>409739.62577047246</v>
      </c>
      <c r="H18" s="267">
        <f t="shared" si="1"/>
        <v>0.13049685130484667</v>
      </c>
      <c r="I18" s="222">
        <f t="shared" si="4"/>
        <v>0.36244207606376005</v>
      </c>
      <c r="J18" s="223">
        <f t="shared" si="4"/>
        <v>0.41059727868205287</v>
      </c>
      <c r="K18" s="223">
        <f t="shared" si="4"/>
        <v>0.40973962577047246</v>
      </c>
      <c r="L18" s="267">
        <f t="shared" si="3"/>
        <v>0.13049685130484662</v>
      </c>
    </row>
    <row r="19" spans="2:12" ht="19" thickBot="1" x14ac:dyDescent="0.5">
      <c r="B19" s="5" t="s">
        <v>13</v>
      </c>
      <c r="C19" s="6"/>
      <c r="D19" s="7"/>
      <c r="E19" s="234"/>
      <c r="F19" s="125"/>
      <c r="G19" s="126"/>
      <c r="H19" s="127"/>
      <c r="I19" s="234"/>
      <c r="J19" s="125"/>
      <c r="K19" s="126"/>
      <c r="L19" s="127"/>
    </row>
    <row r="20" spans="2:12" x14ac:dyDescent="0.35">
      <c r="B20" s="334" t="s">
        <v>14</v>
      </c>
      <c r="C20" s="27" t="s">
        <v>15</v>
      </c>
      <c r="D20" s="28" t="s">
        <v>50</v>
      </c>
      <c r="E20" s="240">
        <v>7521.8</v>
      </c>
      <c r="F20" s="240">
        <v>7491</v>
      </c>
      <c r="G20" s="244">
        <v>7491</v>
      </c>
      <c r="H20" s="267">
        <f t="shared" si="1"/>
        <v>-4.094764551038339E-3</v>
      </c>
      <c r="I20" s="222">
        <f t="shared" ref="I20:K22" si="5">E20/1000000</f>
        <v>7.5218000000000004E-3</v>
      </c>
      <c r="J20" s="223">
        <f t="shared" si="5"/>
        <v>7.4910000000000003E-3</v>
      </c>
      <c r="K20" s="223">
        <f t="shared" si="5"/>
        <v>7.4910000000000003E-3</v>
      </c>
      <c r="L20" s="267">
        <f t="shared" si="3"/>
        <v>-4.0947645510383286E-3</v>
      </c>
    </row>
    <row r="21" spans="2:12" ht="32.25" customHeight="1" x14ac:dyDescent="0.35">
      <c r="B21" s="334"/>
      <c r="C21" s="11" t="s">
        <v>16</v>
      </c>
      <c r="D21" s="29" t="s">
        <v>51</v>
      </c>
      <c r="E21" s="220">
        <v>2241.8000000000002</v>
      </c>
      <c r="F21" s="220">
        <v>2430.3000000000002</v>
      </c>
      <c r="G21" s="245">
        <v>2479.6999999999998</v>
      </c>
      <c r="H21" s="267">
        <f t="shared" si="1"/>
        <v>0.10612008207690232</v>
      </c>
      <c r="I21" s="222">
        <f t="shared" si="5"/>
        <v>2.2418000000000004E-3</v>
      </c>
      <c r="J21" s="223">
        <f t="shared" si="5"/>
        <v>2.4303000000000003E-3</v>
      </c>
      <c r="K21" s="223">
        <f t="shared" si="5"/>
        <v>2.4796999999999996E-3</v>
      </c>
      <c r="L21" s="267">
        <f t="shared" si="3"/>
        <v>0.10612008207690213</v>
      </c>
    </row>
    <row r="22" spans="2:12" ht="29.5" thickBot="1" x14ac:dyDescent="0.4">
      <c r="B22" s="334"/>
      <c r="C22" s="128" t="s">
        <v>17</v>
      </c>
      <c r="D22" s="129" t="s">
        <v>52</v>
      </c>
      <c r="E22" s="232">
        <v>2229.1</v>
      </c>
      <c r="F22" s="232">
        <v>1454.4</v>
      </c>
      <c r="G22" s="246">
        <v>1008.1</v>
      </c>
      <c r="H22" s="267">
        <f t="shared" si="1"/>
        <v>-0.54775469920595754</v>
      </c>
      <c r="I22" s="222">
        <f t="shared" si="5"/>
        <v>2.2290999999999999E-3</v>
      </c>
      <c r="J22" s="223">
        <f t="shared" si="5"/>
        <v>1.4544E-3</v>
      </c>
      <c r="K22" s="223">
        <f t="shared" si="5"/>
        <v>1.0081000000000001E-3</v>
      </c>
      <c r="L22" s="267">
        <f t="shared" si="3"/>
        <v>-0.54775469920595754</v>
      </c>
    </row>
    <row r="23" spans="2:12" ht="19" thickBot="1" x14ac:dyDescent="0.5">
      <c r="B23" s="116" t="s">
        <v>229</v>
      </c>
      <c r="C23" s="6"/>
      <c r="D23" s="206"/>
      <c r="E23" s="5"/>
      <c r="F23" s="125"/>
      <c r="G23" s="125"/>
      <c r="H23" s="127"/>
      <c r="I23" s="247"/>
      <c r="J23" s="248"/>
      <c r="K23" s="248"/>
      <c r="L23" s="127"/>
    </row>
    <row r="24" spans="2:12" ht="17.25" customHeight="1" x14ac:dyDescent="0.35">
      <c r="B24" s="333" t="s">
        <v>165</v>
      </c>
      <c r="C24" s="389" t="s">
        <v>164</v>
      </c>
      <c r="D24" s="207" t="s">
        <v>226</v>
      </c>
      <c r="E24" s="170">
        <v>20178.198749482464</v>
      </c>
      <c r="F24" s="249">
        <v>15847.835815202896</v>
      </c>
      <c r="G24" s="250">
        <v>11510.861948282714</v>
      </c>
      <c r="H24" s="267">
        <f t="shared" si="1"/>
        <v>-0.42953966847125302</v>
      </c>
      <c r="I24" s="222">
        <f t="shared" ref="I24:K26" si="6">E24/1000000</f>
        <v>2.0178198749482464E-2</v>
      </c>
      <c r="J24" s="223">
        <f t="shared" si="6"/>
        <v>1.5847835815202896E-2</v>
      </c>
      <c r="K24" s="223">
        <f t="shared" si="6"/>
        <v>1.1510861948282715E-2</v>
      </c>
      <c r="L24" s="267">
        <f t="shared" si="3"/>
        <v>-0.42953966847125297</v>
      </c>
    </row>
    <row r="25" spans="2:12" x14ac:dyDescent="0.35">
      <c r="B25" s="334"/>
      <c r="C25" s="390"/>
      <c r="D25" s="208" t="s">
        <v>227</v>
      </c>
      <c r="E25" s="164">
        <v>4365.0328478214369</v>
      </c>
      <c r="F25" s="251">
        <v>3341.2335750553843</v>
      </c>
      <c r="G25" s="252">
        <v>2059.6016026598336</v>
      </c>
      <c r="H25" s="267">
        <f t="shared" si="1"/>
        <v>-0.52815896822225084</v>
      </c>
      <c r="I25" s="222">
        <f t="shared" si="6"/>
        <v>4.3650328478214368E-3</v>
      </c>
      <c r="J25" s="223">
        <f t="shared" si="6"/>
        <v>3.3412335750553843E-3</v>
      </c>
      <c r="K25" s="223">
        <f t="shared" si="6"/>
        <v>2.0596016026598334E-3</v>
      </c>
      <c r="L25" s="267">
        <f t="shared" si="3"/>
        <v>-0.52815896822225084</v>
      </c>
    </row>
    <row r="26" spans="2:12" ht="15" thickBot="1" x14ac:dyDescent="0.4">
      <c r="B26" s="335"/>
      <c r="C26" s="391"/>
      <c r="D26" s="209" t="s">
        <v>230</v>
      </c>
      <c r="E26" s="165">
        <v>27647.245171802351</v>
      </c>
      <c r="F26" s="253">
        <v>29251.353222612779</v>
      </c>
      <c r="G26" s="254">
        <v>28343.572513659354</v>
      </c>
      <c r="H26" s="267">
        <f t="shared" si="1"/>
        <v>2.5186138348684099E-2</v>
      </c>
      <c r="I26" s="222">
        <f t="shared" si="6"/>
        <v>2.7647245171802351E-2</v>
      </c>
      <c r="J26" s="223">
        <f t="shared" si="6"/>
        <v>2.925135322261278E-2</v>
      </c>
      <c r="K26" s="223">
        <f t="shared" si="6"/>
        <v>2.8343572513659352E-2</v>
      </c>
      <c r="L26" s="267">
        <f t="shared" si="3"/>
        <v>2.5186138348684047E-2</v>
      </c>
    </row>
    <row r="27" spans="2:12" ht="19" thickBot="1" x14ac:dyDescent="0.5">
      <c r="B27" s="5" t="s">
        <v>18</v>
      </c>
      <c r="C27" s="6"/>
      <c r="D27" s="7"/>
      <c r="E27" s="234"/>
      <c r="F27" s="125"/>
      <c r="G27" s="126"/>
      <c r="H27" s="127"/>
      <c r="I27" s="255"/>
      <c r="J27" s="248"/>
      <c r="K27" s="256"/>
      <c r="L27" s="127"/>
    </row>
    <row r="28" spans="2:12" x14ac:dyDescent="0.35">
      <c r="B28" s="374" t="s">
        <v>19</v>
      </c>
      <c r="C28" s="130" t="s">
        <v>20</v>
      </c>
      <c r="D28" s="28" t="s">
        <v>53</v>
      </c>
      <c r="E28" s="215">
        <v>68011.899999999994</v>
      </c>
      <c r="F28" s="215">
        <v>73601</v>
      </c>
      <c r="G28" s="257">
        <v>54973</v>
      </c>
      <c r="H28" s="267">
        <f t="shared" si="1"/>
        <v>-0.19171497929038883</v>
      </c>
      <c r="I28" s="222">
        <f t="shared" ref="I28:K29" si="7">E28/1000000</f>
        <v>6.80119E-2</v>
      </c>
      <c r="J28" s="223">
        <f t="shared" si="7"/>
        <v>7.3601E-2</v>
      </c>
      <c r="K28" s="223">
        <f t="shared" si="7"/>
        <v>5.4973000000000001E-2</v>
      </c>
      <c r="L28" s="267">
        <f t="shared" si="3"/>
        <v>-0.19171497929038889</v>
      </c>
    </row>
    <row r="29" spans="2:12" ht="29.5" thickBot="1" x14ac:dyDescent="0.4">
      <c r="B29" s="374"/>
      <c r="C29" s="123" t="s">
        <v>21</v>
      </c>
      <c r="D29" s="124" t="s">
        <v>54</v>
      </c>
      <c r="E29" s="232">
        <v>200521</v>
      </c>
      <c r="F29" s="232">
        <v>190404</v>
      </c>
      <c r="G29" s="246">
        <v>211644</v>
      </c>
      <c r="H29" s="267">
        <f t="shared" si="1"/>
        <v>5.5470499349195346E-2</v>
      </c>
      <c r="I29" s="222">
        <f t="shared" si="7"/>
        <v>0.200521</v>
      </c>
      <c r="J29" s="223">
        <f t="shared" si="7"/>
        <v>0.19040399999999999</v>
      </c>
      <c r="K29" s="223">
        <f t="shared" si="7"/>
        <v>0.211644</v>
      </c>
      <c r="L29" s="267">
        <f t="shared" si="3"/>
        <v>5.5470499349195318E-2</v>
      </c>
    </row>
    <row r="30" spans="2:12" ht="19" thickBot="1" x14ac:dyDescent="0.5">
      <c r="B30" s="5" t="s">
        <v>22</v>
      </c>
      <c r="C30" s="6"/>
      <c r="D30" s="7"/>
      <c r="E30" s="234"/>
      <c r="F30" s="125"/>
      <c r="G30" s="126"/>
      <c r="H30" s="127"/>
      <c r="I30" s="234"/>
      <c r="J30" s="125"/>
      <c r="K30" s="126"/>
      <c r="L30" s="127"/>
    </row>
    <row r="31" spans="2:12" ht="32.25" customHeight="1" x14ac:dyDescent="0.35">
      <c r="B31" s="400" t="s">
        <v>23</v>
      </c>
      <c r="C31" s="140" t="s">
        <v>24</v>
      </c>
      <c r="D31" s="141" t="s">
        <v>55</v>
      </c>
      <c r="E31" s="240">
        <v>317392.94508307334</v>
      </c>
      <c r="F31" s="240">
        <v>473633.87240105297</v>
      </c>
      <c r="G31" s="244">
        <v>541867.62118945376</v>
      </c>
      <c r="H31" s="267">
        <f t="shared" si="1"/>
        <v>0.70724532345111568</v>
      </c>
      <c r="I31" s="222">
        <f t="shared" ref="I31:K32" si="8">E31/1000000</f>
        <v>0.31739294508307336</v>
      </c>
      <c r="J31" s="223">
        <f t="shared" si="8"/>
        <v>0.47363387240105298</v>
      </c>
      <c r="K31" s="223">
        <f t="shared" si="8"/>
        <v>0.54186762118945375</v>
      </c>
      <c r="L31" s="267">
        <f t="shared" si="3"/>
        <v>0.70724532345111557</v>
      </c>
    </row>
    <row r="32" spans="2:12" ht="29.5" thickBot="1" x14ac:dyDescent="0.4">
      <c r="B32" s="402"/>
      <c r="C32" s="142" t="s">
        <v>147</v>
      </c>
      <c r="D32" s="143" t="s">
        <v>148</v>
      </c>
      <c r="E32" s="258">
        <v>51867</v>
      </c>
      <c r="F32" s="259">
        <v>46251</v>
      </c>
      <c r="G32" s="260">
        <v>54299</v>
      </c>
      <c r="H32" s="267">
        <f t="shared" si="1"/>
        <v>4.6889158810033353E-2</v>
      </c>
      <c r="I32" s="222">
        <f t="shared" si="8"/>
        <v>5.1867000000000003E-2</v>
      </c>
      <c r="J32" s="223">
        <f t="shared" si="8"/>
        <v>4.6251E-2</v>
      </c>
      <c r="K32" s="223">
        <f t="shared" si="8"/>
        <v>5.4299E-2</v>
      </c>
      <c r="L32" s="267">
        <f t="shared" si="3"/>
        <v>4.6889158810033284E-2</v>
      </c>
    </row>
    <row r="33" spans="2:12" ht="24" customHeight="1" thickBot="1" x14ac:dyDescent="0.4">
      <c r="B33" s="362" t="s">
        <v>252</v>
      </c>
      <c r="C33" s="363"/>
      <c r="D33" s="364"/>
      <c r="E33" s="261">
        <f>SUM(E6:E32)</f>
        <v>13144656.711543709</v>
      </c>
      <c r="F33" s="261">
        <f>SUM(F6:F32)</f>
        <v>11042885.784820206</v>
      </c>
      <c r="G33" s="262">
        <f>SUM(G6:G32)</f>
        <v>11344499.278236579</v>
      </c>
      <c r="H33" s="263">
        <f>(G33-E33)/E33</f>
        <v>-0.13694974869341561</v>
      </c>
      <c r="I33" s="264">
        <f>SUM(I6:I32)</f>
        <v>13.144656711543705</v>
      </c>
      <c r="J33" s="264">
        <f>SUM(J6:J32)</f>
        <v>11.042885784820205</v>
      </c>
      <c r="K33" s="265">
        <f>SUM(K6:K32)</f>
        <v>11.344499278236576</v>
      </c>
      <c r="L33" s="263">
        <f>(K33-I33)/I33</f>
        <v>-0.13694974869341561</v>
      </c>
    </row>
    <row r="34" spans="2:12" ht="17.25" customHeight="1" thickBot="1" x14ac:dyDescent="0.4">
      <c r="B34" s="12"/>
      <c r="C34" s="12"/>
      <c r="D34" s="12"/>
      <c r="E34" s="119"/>
      <c r="F34" s="19"/>
      <c r="G34" s="120"/>
      <c r="H34" s="121"/>
    </row>
    <row r="35" spans="2:12" ht="19" thickBot="1" x14ac:dyDescent="0.5">
      <c r="B35" s="5" t="s">
        <v>243</v>
      </c>
      <c r="C35" s="6"/>
      <c r="D35" s="272"/>
      <c r="E35" s="234"/>
      <c r="F35" s="125"/>
      <c r="G35" s="126"/>
      <c r="H35" s="127"/>
      <c r="I35" s="234"/>
      <c r="J35" s="125"/>
      <c r="K35" s="126"/>
      <c r="L35" s="127"/>
    </row>
    <row r="36" spans="2:12" ht="15" customHeight="1" x14ac:dyDescent="0.35">
      <c r="B36" s="400" t="s">
        <v>244</v>
      </c>
      <c r="C36" s="403" t="s">
        <v>245</v>
      </c>
      <c r="D36" s="273" t="s">
        <v>247</v>
      </c>
      <c r="E36" s="173">
        <v>-289344</v>
      </c>
      <c r="F36" s="241"/>
      <c r="G36" s="240">
        <v>-278491</v>
      </c>
      <c r="H36" s="267">
        <f>(G36-E36)/ABS(E36)</f>
        <v>3.7508985843839861E-2</v>
      </c>
      <c r="I36" s="222">
        <f t="shared" ref="I36:I40" si="9">E36/1000000</f>
        <v>-0.28934399999999999</v>
      </c>
      <c r="J36" s="223">
        <f t="shared" ref="J36:J40" si="10">F36/1000000</f>
        <v>0</v>
      </c>
      <c r="K36" s="223">
        <f t="shared" ref="K36:K40" si="11">G36/1000000</f>
        <v>-0.27849099999999999</v>
      </c>
      <c r="L36" s="267">
        <f>(K36-I36)/ABS(I36)</f>
        <v>3.7508985843839868E-2</v>
      </c>
    </row>
    <row r="37" spans="2:12" ht="15" customHeight="1" x14ac:dyDescent="0.35">
      <c r="B37" s="401"/>
      <c r="C37" s="404"/>
      <c r="D37" s="273" t="s">
        <v>248</v>
      </c>
      <c r="E37" s="271">
        <f>35742+5158+11171</f>
        <v>52071</v>
      </c>
      <c r="F37" s="216"/>
      <c r="G37" s="220">
        <f>16371+1402+11448</f>
        <v>29221</v>
      </c>
      <c r="H37" s="267">
        <f>(G37-E37)/ABS(E37)</f>
        <v>-0.43882391350271743</v>
      </c>
      <c r="I37" s="222">
        <f t="shared" si="9"/>
        <v>5.2070999999999999E-2</v>
      </c>
      <c r="J37" s="223"/>
      <c r="K37" s="223">
        <f t="shared" si="11"/>
        <v>2.9221E-2</v>
      </c>
      <c r="L37" s="267">
        <f>(K37-I37)/ABS(I37)</f>
        <v>-0.43882391350271743</v>
      </c>
    </row>
    <row r="38" spans="2:12" ht="15" customHeight="1" x14ac:dyDescent="0.35">
      <c r="B38" s="401"/>
      <c r="C38" s="405"/>
      <c r="D38" s="274" t="s">
        <v>249</v>
      </c>
      <c r="E38" s="271">
        <v>-4328</v>
      </c>
      <c r="F38" s="221"/>
      <c r="G38" s="220">
        <v>-3635</v>
      </c>
      <c r="H38" s="267">
        <f>(G38-E38)/ABS(E38)</f>
        <v>0.16012014787430684</v>
      </c>
      <c r="I38" s="222">
        <f t="shared" si="9"/>
        <v>-4.3280000000000002E-3</v>
      </c>
      <c r="J38" s="223"/>
      <c r="K38" s="223">
        <f t="shared" si="11"/>
        <v>-3.6350000000000002E-3</v>
      </c>
      <c r="L38" s="267">
        <f>(K38-I38)/ABS(I38)</f>
        <v>0.16012014787430684</v>
      </c>
    </row>
    <row r="39" spans="2:12" ht="15" customHeight="1" x14ac:dyDescent="0.35">
      <c r="B39" s="401"/>
      <c r="C39" s="406" t="s">
        <v>246</v>
      </c>
      <c r="D39" s="276" t="s">
        <v>250</v>
      </c>
      <c r="E39" s="215">
        <v>-313176</v>
      </c>
      <c r="F39" s="216"/>
      <c r="G39" s="220">
        <v>-382643</v>
      </c>
      <c r="H39" s="267">
        <f>(G39-E39)/ABS(E39)</f>
        <v>-0.22181457072061717</v>
      </c>
      <c r="I39" s="222">
        <f t="shared" si="9"/>
        <v>-0.31317600000000001</v>
      </c>
      <c r="J39" s="223"/>
      <c r="K39" s="223">
        <f t="shared" si="11"/>
        <v>-0.38264300000000001</v>
      </c>
      <c r="L39" s="267">
        <f>(K39-I39)/ABS(I39)</f>
        <v>-0.22181457072061717</v>
      </c>
    </row>
    <row r="40" spans="2:12" ht="15" customHeight="1" thickBot="1" x14ac:dyDescent="0.4">
      <c r="B40" s="402"/>
      <c r="C40" s="407"/>
      <c r="D40" s="143" t="s">
        <v>251</v>
      </c>
      <c r="E40" s="271">
        <v>346292</v>
      </c>
      <c r="F40" s="226"/>
      <c r="G40" s="220">
        <v>135790</v>
      </c>
      <c r="H40" s="267">
        <f>(G40-E40)/ABS(E40)</f>
        <v>-0.6078742795097779</v>
      </c>
      <c r="I40" s="222">
        <f t="shared" si="9"/>
        <v>0.34629199999999999</v>
      </c>
      <c r="J40" s="223">
        <f t="shared" si="10"/>
        <v>0</v>
      </c>
      <c r="K40" s="223">
        <f t="shared" si="11"/>
        <v>0.13578999999999999</v>
      </c>
      <c r="L40" s="267">
        <f>(K40-I40)/ABS(I40)</f>
        <v>-0.6078742795097779</v>
      </c>
    </row>
    <row r="41" spans="2:12" ht="24" customHeight="1" thickBot="1" x14ac:dyDescent="0.4">
      <c r="B41" s="362" t="s">
        <v>253</v>
      </c>
      <c r="C41" s="363"/>
      <c r="D41" s="364"/>
      <c r="E41" s="261">
        <f>E33+SUM(E36:E40)</f>
        <v>12936171.711543709</v>
      </c>
      <c r="F41" s="261"/>
      <c r="G41" s="261">
        <f>G33+SUM(G36:G40)</f>
        <v>10844741.278236579</v>
      </c>
      <c r="H41" s="263">
        <f>(G41-E41)/E41</f>
        <v>-0.16167305752758548</v>
      </c>
      <c r="I41" s="264">
        <f>I33+ SUM(I36:I40)</f>
        <v>12.936171711543706</v>
      </c>
      <c r="J41" s="264"/>
      <c r="K41" s="264">
        <f>K33+SUM(K36:K40)</f>
        <v>10.844741278236576</v>
      </c>
      <c r="L41" s="263">
        <f>(K41-I41)/I41</f>
        <v>-0.16167305752758548</v>
      </c>
    </row>
    <row r="42" spans="2:12" ht="24" thickBot="1" x14ac:dyDescent="0.4">
      <c r="B42" s="12"/>
      <c r="C42" s="12"/>
      <c r="D42" s="12"/>
      <c r="E42" s="119"/>
      <c r="F42" s="19"/>
      <c r="G42" s="120"/>
      <c r="H42" s="121"/>
    </row>
    <row r="43" spans="2:12" ht="24" thickBot="1" x14ac:dyDescent="0.4">
      <c r="B43" s="13" t="s">
        <v>25</v>
      </c>
      <c r="C43" s="392" t="s">
        <v>26</v>
      </c>
      <c r="D43" s="393"/>
      <c r="E43" s="119"/>
      <c r="F43" s="19"/>
      <c r="G43" s="120"/>
      <c r="H43" s="121"/>
    </row>
    <row r="44" spans="2:12" ht="33.75" customHeight="1" x14ac:dyDescent="0.35">
      <c r="B44" s="14" t="s">
        <v>27</v>
      </c>
      <c r="C44" s="394" t="s">
        <v>28</v>
      </c>
      <c r="D44" s="395"/>
      <c r="E44" s="113"/>
      <c r="F44" s="19"/>
      <c r="G44" s="275"/>
      <c r="H44" s="19"/>
    </row>
    <row r="45" spans="2:12" ht="29" x14ac:dyDescent="0.35">
      <c r="B45" s="15" t="s">
        <v>29</v>
      </c>
      <c r="C45" s="396" t="s">
        <v>133</v>
      </c>
      <c r="D45" s="397"/>
      <c r="E45" s="112"/>
    </row>
    <row r="46" spans="2:12" ht="30" customHeight="1" x14ac:dyDescent="0.35">
      <c r="B46" s="16" t="s">
        <v>30</v>
      </c>
      <c r="C46" s="398" t="s">
        <v>31</v>
      </c>
      <c r="D46" s="399"/>
      <c r="E46" s="112"/>
    </row>
    <row r="47" spans="2:12" ht="51.75" customHeight="1" thickBot="1" x14ac:dyDescent="0.4">
      <c r="B47" s="18" t="s">
        <v>32</v>
      </c>
      <c r="C47" s="379" t="s">
        <v>237</v>
      </c>
      <c r="D47" s="380"/>
      <c r="E47" s="113"/>
      <c r="F47" s="19"/>
      <c r="G47" s="19"/>
      <c r="H47" s="19"/>
    </row>
    <row r="48" spans="2:12" x14ac:dyDescent="0.35">
      <c r="B48" s="1"/>
      <c r="C48" s="1"/>
      <c r="D48" s="1"/>
      <c r="E48" s="1"/>
    </row>
    <row r="49" spans="2:5" x14ac:dyDescent="0.35">
      <c r="B49" s="20" t="s">
        <v>33</v>
      </c>
    </row>
    <row r="50" spans="2:5" x14ac:dyDescent="0.35">
      <c r="B50" s="21"/>
      <c r="C50" t="s">
        <v>34</v>
      </c>
    </row>
    <row r="51" spans="2:5" x14ac:dyDescent="0.35">
      <c r="B51" s="22"/>
      <c r="C51" t="s">
        <v>35</v>
      </c>
    </row>
    <row r="52" spans="2:5" x14ac:dyDescent="0.35">
      <c r="B52" s="23"/>
      <c r="C52" t="s">
        <v>36</v>
      </c>
    </row>
    <row r="53" spans="2:5" x14ac:dyDescent="0.35">
      <c r="B53" s="24"/>
      <c r="C53" t="s">
        <v>37</v>
      </c>
      <c r="D53" s="1"/>
      <c r="E53" s="1"/>
    </row>
  </sheetData>
  <mergeCells count="25">
    <mergeCell ref="C47:D47"/>
    <mergeCell ref="B10:B13"/>
    <mergeCell ref="C11:C13"/>
    <mergeCell ref="B15:B18"/>
    <mergeCell ref="B20:B22"/>
    <mergeCell ref="B24:B26"/>
    <mergeCell ref="C24:C26"/>
    <mergeCell ref="C43:D43"/>
    <mergeCell ref="C44:D44"/>
    <mergeCell ref="C45:D45"/>
    <mergeCell ref="C46:D46"/>
    <mergeCell ref="B36:B40"/>
    <mergeCell ref="C36:C38"/>
    <mergeCell ref="C39:C40"/>
    <mergeCell ref="B41:D41"/>
    <mergeCell ref="B31:B32"/>
    <mergeCell ref="B33:D33"/>
    <mergeCell ref="I3:L3"/>
    <mergeCell ref="B6:B9"/>
    <mergeCell ref="C7:C9"/>
    <mergeCell ref="B3:B4"/>
    <mergeCell ref="B28:B29"/>
    <mergeCell ref="C3:C4"/>
    <mergeCell ref="D3:D4"/>
    <mergeCell ref="E3:H3"/>
  </mergeCells>
  <pageMargins left="0.7" right="0.7" top="0.75" bottom="0.75" header="0.3" footer="0.3"/>
  <pageSetup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Inputs</vt:lpstr>
      <vt:lpstr>Outputs</vt:lpstr>
      <vt:lpstr>Inputs!Print_Area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Maia Davis</dc:creator>
  <cp:lastModifiedBy>Weisburger, Douglas</cp:lastModifiedBy>
  <cp:lastPrinted>2018-03-12T14:04:57Z</cp:lastPrinted>
  <dcterms:created xsi:type="dcterms:W3CDTF">2017-09-21T10:47:43Z</dcterms:created>
  <dcterms:modified xsi:type="dcterms:W3CDTF">2020-08-27T13:18:21Z</dcterms:modified>
</cp:coreProperties>
</file>