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_to_upload\"/>
    </mc:Choice>
  </mc:AlternateContent>
  <xr:revisionPtr revIDLastSave="0" documentId="13_ncr:1_{8B7D8C7A-4FFA-4294-8EE1-4F5A7D808E0F}" xr6:coauthVersionLast="47" xr6:coauthVersionMax="47" xr10:uidLastSave="{00000000-0000-0000-0000-000000000000}"/>
  <bookViews>
    <workbookView xWindow="-120" yWindow="-120" windowWidth="29040" windowHeight="15840" xr2:uid="{8C1EAF25-9135-48B9-9C80-6AE3B17A9ADA}"/>
  </bookViews>
  <sheets>
    <sheet name="IA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J8" i="1"/>
  <c r="O22" i="1" l="1"/>
  <c r="O23" i="1" s="1"/>
  <c r="O24" i="1" s="1"/>
  <c r="K24" i="1"/>
  <c r="L24" i="1"/>
  <c r="M24" i="1"/>
  <c r="N24" i="1"/>
  <c r="K23" i="1"/>
  <c r="L23" i="1"/>
  <c r="M23" i="1"/>
  <c r="N23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K18" i="1"/>
  <c r="L18" i="1"/>
  <c r="M18" i="1"/>
  <c r="N18" i="1"/>
  <c r="O18" i="1"/>
  <c r="K19" i="1"/>
  <c r="L19" i="1"/>
  <c r="M19" i="1"/>
  <c r="N19" i="1"/>
  <c r="O19" i="1"/>
  <c r="K20" i="1"/>
  <c r="L20" i="1"/>
  <c r="M20" i="1"/>
  <c r="N20" i="1"/>
  <c r="O20" i="1"/>
  <c r="K21" i="1"/>
  <c r="L21" i="1"/>
  <c r="M21" i="1"/>
  <c r="N21" i="1"/>
  <c r="O21" i="1"/>
  <c r="K22" i="1"/>
  <c r="L22" i="1"/>
  <c r="M22" i="1"/>
  <c r="N22" i="1"/>
  <c r="K9" i="1"/>
  <c r="L9" i="1"/>
  <c r="M9" i="1"/>
  <c r="N9" i="1"/>
  <c r="O9" i="1"/>
  <c r="L8" i="1"/>
  <c r="M8" i="1"/>
  <c r="N8" i="1"/>
  <c r="O8" i="1"/>
  <c r="K8" i="1"/>
  <c r="J24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<sst xmlns="http://schemas.openxmlformats.org/spreadsheetml/2006/main" count="57" uniqueCount="30">
  <si>
    <t>MONTGOMERY COUNTY GOVERNMENT</t>
  </si>
  <si>
    <t>FIRE/RESCUE BARGAINING UNIT SALARY SCHEDULE</t>
  </si>
  <si>
    <t>FISCAL YEAR 2022</t>
  </si>
  <si>
    <t>EFFECTIVE JULY 1, 2021</t>
  </si>
  <si>
    <t>EFFECTIVE JUNE 19, 2022</t>
  </si>
  <si>
    <t>GRADE</t>
  </si>
  <si>
    <t>F1
FIRE FIGHTER 
RESCUER I</t>
  </si>
  <si>
    <t>F2
FIRE FIGHTER 
RESCUER II</t>
  </si>
  <si>
    <t>F3
FIRE FIGHTER 
RESCUER III</t>
  </si>
  <si>
    <t>F4
MASTER FIRE 
FIGHTER RESCUER</t>
  </si>
  <si>
    <t>B1
FIRE/RESCUE 
LIEUTENANT</t>
  </si>
  <si>
    <t>B2
FIRE/RESCUE 
CAPTAIN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</si>
  <si>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</si>
  <si>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</si>
  <si>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</si>
  <si>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</si>
  <si>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</si>
  <si>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</si>
  <si>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</si>
  <si>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</si>
  <si>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</si>
  <si>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</si>
  <si>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</si>
  <si>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</si>
  <si>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</si>
  <si>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</si>
  <si>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</si>
  <si>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20 YEAR 
LONGEVITY
(3.5%)</t>
  </si>
  <si>
    <t>24 YEAR 
LONGEVITY
(3.5%)</t>
  </si>
  <si>
    <t>GWA: 2.25%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</si>
</sst>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6"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EA060E-199A-4811-B34A-2FE065438F62}" name="IAFFTable15124" displayName="IAFFTable15124" ref="A7:G24" totalsRowShown="0" headerRowDxfId="15">
  <tableColumns count="7">
    <tableColumn id="1" xr3:uid="{E7285394-7AD4-4414-B552-74B16B6AE5EC}" name="GRADE" dataDxfId="14"/>
    <tableColumn id="2" xr3:uid="{1782D2B0-AEE0-4127-9680-822341842728}" name="F1_x000a_FIRE FIGHTER _x000a_RESCUER I" dataDxfId="13"/>
    <tableColumn id="3" xr3:uid="{AA896BF0-F903-4330-9976-520B3B946183}" name="F2_x000a_FIRE FIGHTER _x000a_RESCUER II" dataDxfId="12"/>
    <tableColumn id="4" xr3:uid="{FBE5E7D2-6402-430F-9E93-E53619820F57}" name="F3_x000a_FIRE FIGHTER _x000a_RESCUER III" dataDxfId="11"/>
    <tableColumn id="5" xr3:uid="{96ECA504-A256-4492-830F-8EADBB1DA2A0}" name="F4_x000a_MASTER FIRE _x000a_FIGHTER RESCUER" dataDxfId="10"/>
    <tableColumn id="6" xr3:uid="{8DD5FF99-27C2-4403-BA98-B129C55FAEAD}" name="B1_x000a_FIRE/RESCUE _x000a_LIEUTENANT" dataDxfId="9"/>
    <tableColumn id="7" xr3:uid="{6BDD9C0F-FBFD-40A0-8FC5-9BC0B6E47DCF}" name="B2_x000a_FIRE/RESCUE _x000a_CAPTAIN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556029-BDFB-4E79-9D2B-8242D420051C}" name="IAFFTable1512442" displayName="IAFFTable1512442" ref="I7:O24" totalsRowShown="0" headerRowDxfId="7">
  <tableColumns count="7">
    <tableColumn id="1" xr3:uid="{3A15C8E1-8F8E-405A-ADEB-B55B26C78209}" name="GRADE" dataDxfId="6"/>
    <tableColumn id="2" xr3:uid="{D2F9E821-3E4B-4F36-A2F3-703C863635A2}" name="F1_x000a_FIRE FIGHTER _x000a_RESCUER I" dataDxfId="5">
      <calculatedColumnFormula>IAFFTable15124[[#This Row],[F1
FIRE FIGHTER 
RESCUER I]]*1.015</calculatedColumnFormula>
    </tableColumn>
    <tableColumn id="3" xr3:uid="{8C4CE921-FD22-47C7-8572-1D033C46C10B}" name="F2_x000a_FIRE FIGHTER _x000a_RESCUER II" dataDxfId="4">
      <calculatedColumnFormula>IAFFTable15124[[#This Row],[F2
FIRE FIGHTER 
RESCUER II]]*1.015</calculatedColumnFormula>
    </tableColumn>
    <tableColumn id="4" xr3:uid="{02BDC1A5-556A-4466-99B9-F16C5247E363}" name="F3_x000a_FIRE FIGHTER _x000a_RESCUER III" dataDxfId="3">
      <calculatedColumnFormula>IAFFTable15124[[#This Row],[F3
FIRE FIGHTER 
RESCUER III]]*1.015</calculatedColumnFormula>
    </tableColumn>
    <tableColumn id="5" xr3:uid="{D4D8F46E-F6AD-4870-8B0A-F8B1CA972DF6}" name="F4_x000a_MASTER FIRE _x000a_FIGHTER RESCUER" dataDxfId="2">
      <calculatedColumnFormula>IAFFTable15124[[#This Row],[F4
MASTER FIRE 
FIGHTER RESCUER]]*1.015</calculatedColumnFormula>
    </tableColumn>
    <tableColumn id="6" xr3:uid="{AF842AFB-2C6C-4414-B0FB-8BD1352B4279}" name="B1_x000a_FIRE/RESCUE _x000a_LIEUTENANT" dataDxfId="1">
      <calculatedColumnFormula>IAFFTable15124[[#This Row],[B1
FIRE/RESCUE 
LIEUTENANT]]*1.015</calculatedColumnFormula>
    </tableColumn>
    <tableColumn id="7" xr3:uid="{EE014455-246F-4EB5-9DC4-F290AFE3E3B4}" name="B2_x000a_FIRE/RESCUE _x000a_CAPTAIN" dataDxfId="0">
      <calculatedColumnFormula>IAFFTable15124[[#This Row],[B2
FIRE/RESCUE 
CAPTAIN]]*1.015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81E2-2426-42E3-B727-96B8619D10ED}">
  <sheetPr>
    <tabColor theme="9" tint="0.79998168889431442"/>
    <pageSetUpPr fitToPage="1"/>
  </sheetPr>
  <dimension ref="A1:P28"/>
  <sheetViews>
    <sheetView showGridLines="0" tabSelected="1" workbookViewId="0">
      <selection activeCell="O25" sqref="O25"/>
    </sheetView>
  </sheetViews>
  <sheetFormatPr defaultColWidth="0" defaultRowHeight="15" zeroHeight="1" x14ac:dyDescent="0.25"/>
  <cols>
    <col min="1" max="1" width="11.42578125" customWidth="1"/>
    <col min="2" max="2" width="12.140625" customWidth="1"/>
    <col min="3" max="5" width="11.85546875" customWidth="1"/>
    <col min="6" max="6" width="12.42578125" customWidth="1"/>
    <col min="7" max="7" width="12.85546875" customWidth="1"/>
    <col min="8" max="8" width="8" customWidth="1"/>
    <col min="9" max="9" width="11.42578125" customWidth="1"/>
    <col min="10" max="10" width="12.140625" customWidth="1"/>
    <col min="11" max="13" width="11.85546875" customWidth="1"/>
    <col min="14" max="14" width="12.42578125" customWidth="1"/>
    <col min="15" max="15" width="12.85546875" customWidth="1"/>
    <col min="16" max="16" width="8.7109375" customWidth="1"/>
    <col min="17" max="16384" width="8.7109375" hidden="1"/>
  </cols>
  <sheetData>
    <row r="1" spans="1:15" s="1" customFormat="1" ht="18.75" x14ac:dyDescent="0.3">
      <c r="A1" s="1" t="s">
        <v>0</v>
      </c>
      <c r="I1" s="1" t="s">
        <v>0</v>
      </c>
    </row>
    <row r="2" spans="1:15" s="1" customFormat="1" ht="18.75" x14ac:dyDescent="0.3">
      <c r="A2" s="1" t="s">
        <v>1</v>
      </c>
      <c r="I2" s="1" t="s">
        <v>1</v>
      </c>
    </row>
    <row r="3" spans="1:15" s="1" customFormat="1" ht="18.75" x14ac:dyDescent="0.3">
      <c r="A3" s="1" t="s">
        <v>2</v>
      </c>
      <c r="I3" s="1" t="s">
        <v>2</v>
      </c>
    </row>
    <row r="4" spans="1:15" s="1" customFormat="1" ht="18.75" x14ac:dyDescent="0.3">
      <c r="A4" s="2" t="s">
        <v>3</v>
      </c>
      <c r="I4" s="2" t="s">
        <v>4</v>
      </c>
    </row>
    <row r="5" spans="1:15" s="1" customFormat="1" ht="18.75" x14ac:dyDescent="0.3">
      <c r="A5" s="2"/>
      <c r="I5" s="2" t="s">
        <v>29</v>
      </c>
    </row>
    <row r="6" spans="1:15" x14ac:dyDescent="0.25"/>
    <row r="7" spans="1:15" s="3" customFormat="1" ht="75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I7" s="3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</row>
    <row r="8" spans="1:15" x14ac:dyDescent="0.25">
      <c r="A8" s="5" t="s">
        <v>12</v>
      </c>
      <c r="B8" s="6">
        <v>48942.423039999994</v>
      </c>
      <c r="C8" s="6">
        <v>51392.194559999996</v>
      </c>
      <c r="D8" s="6">
        <v>53960.453119999998</v>
      </c>
      <c r="E8" s="6">
        <v>59356.810239999999</v>
      </c>
      <c r="F8" s="6">
        <v>65297.791999999994</v>
      </c>
      <c r="G8" s="6">
        <v>73631.380479999993</v>
      </c>
      <c r="I8" s="5" t="s">
        <v>12</v>
      </c>
      <c r="J8" s="6">
        <f>IAFFTable15124[[#This Row],[F1
FIRE FIGHTER 
RESCUER I]]*1.0225</f>
        <v>50043.627558399996</v>
      </c>
      <c r="K8" s="6">
        <f>IAFFTable15124[[#This Row],[F2
FIRE FIGHTER 
RESCUER II]]*1.0225</f>
        <v>52548.518937599991</v>
      </c>
      <c r="L8" s="6">
        <f>IAFFTable15124[[#This Row],[F3
FIRE FIGHTER 
RESCUER III]]*1.0225</f>
        <v>55174.563315199994</v>
      </c>
      <c r="M8" s="6">
        <f>IAFFTable15124[[#This Row],[F4
MASTER FIRE 
FIGHTER RESCUER]]*1.0225</f>
        <v>60692.338470399998</v>
      </c>
      <c r="N8" s="6">
        <f>IAFFTable15124[[#This Row],[B1
FIRE/RESCUE 
LIEUTENANT]]*1.0225</f>
        <v>66766.99231999999</v>
      </c>
      <c r="O8" s="6">
        <f>IAFFTable15124[[#This Row],[B2
FIRE/RESCUE 
CAPTAIN]]*1.0225</f>
        <v>75288.086540799995</v>
      </c>
    </row>
    <row r="9" spans="1:15" x14ac:dyDescent="0.25">
      <c r="A9" s="5" t="s">
        <v>13</v>
      </c>
      <c r="B9" s="6">
        <v>50656.327679999995</v>
      </c>
      <c r="C9" s="6">
        <v>53189.248</v>
      </c>
      <c r="D9" s="6">
        <v>55850.009599999998</v>
      </c>
      <c r="E9" s="6">
        <v>61434.490879999998</v>
      </c>
      <c r="F9" s="6">
        <v>67583.344639999996</v>
      </c>
      <c r="G9" s="6">
        <v>76210.03263999999</v>
      </c>
      <c r="I9" s="5" t="s">
        <v>13</v>
      </c>
      <c r="J9" s="6">
        <f>IAFFTable15124[[#This Row],[F1
FIRE FIGHTER 
RESCUER I]]*1.0225</f>
        <v>51796.095052799996</v>
      </c>
      <c r="K9" s="6">
        <f>IAFFTable15124[[#This Row],[F2
FIRE FIGHTER 
RESCUER II]]*1.0225</f>
        <v>54386.006079999999</v>
      </c>
      <c r="L9" s="6">
        <f>IAFFTable15124[[#This Row],[F3
FIRE FIGHTER 
RESCUER III]]*1.0225</f>
        <v>57106.634815999998</v>
      </c>
      <c r="M9" s="6">
        <f>IAFFTable15124[[#This Row],[F4
MASTER FIRE 
FIGHTER RESCUER]]*1.0225</f>
        <v>62816.766924799995</v>
      </c>
      <c r="N9" s="6">
        <f>IAFFTable15124[[#This Row],[B1
FIRE/RESCUE 
LIEUTENANT]]*1.0225</f>
        <v>69103.969894399997</v>
      </c>
      <c r="O9" s="6">
        <f>IAFFTable15124[[#This Row],[B2
FIRE/RESCUE 
CAPTAIN]]*1.0225</f>
        <v>77924.758374399986</v>
      </c>
    </row>
    <row r="10" spans="1:15" x14ac:dyDescent="0.25">
      <c r="A10" s="5" t="s">
        <v>14</v>
      </c>
      <c r="B10" s="6">
        <v>52429.475839999999</v>
      </c>
      <c r="C10" s="6">
        <v>55051.781119999992</v>
      </c>
      <c r="D10" s="6">
        <v>57805.045759999994</v>
      </c>
      <c r="E10" s="6">
        <v>63585.966079999998</v>
      </c>
      <c r="F10" s="6">
        <v>69949.967359999995</v>
      </c>
      <c r="G10" s="6">
        <v>78877.030399999989</v>
      </c>
      <c r="I10" s="5" t="s">
        <v>14</v>
      </c>
      <c r="J10" s="6">
        <f>IAFFTable15124[[#This Row],[F1
FIRE FIGHTER 
RESCUER I]]*1.0225</f>
        <v>53609.1390464</v>
      </c>
      <c r="K10" s="6">
        <f>IAFFTable15124[[#This Row],[F2
FIRE FIGHTER 
RESCUER II]]*1.0225</f>
        <v>56290.446195199991</v>
      </c>
      <c r="L10" s="6">
        <f>IAFFTable15124[[#This Row],[F3
FIRE FIGHTER 
RESCUER III]]*1.0225</f>
        <v>59105.659289599993</v>
      </c>
      <c r="M10" s="6">
        <f>IAFFTable15124[[#This Row],[F4
MASTER FIRE 
FIGHTER RESCUER]]*1.0225</f>
        <v>65016.650316799998</v>
      </c>
      <c r="N10" s="6">
        <f>IAFFTable15124[[#This Row],[B1
FIRE/RESCUE 
LIEUTENANT]]*1.0225</f>
        <v>71523.841625599991</v>
      </c>
      <c r="O10" s="6">
        <f>IAFFTable15124[[#This Row],[B2
FIRE/RESCUE 
CAPTAIN]]*1.0225</f>
        <v>80651.763583999986</v>
      </c>
    </row>
    <row r="11" spans="1:15" x14ac:dyDescent="0.25">
      <c r="A11" s="5" t="s">
        <v>15</v>
      </c>
      <c r="B11" s="6">
        <v>54266.024959999995</v>
      </c>
      <c r="C11" s="6">
        <v>56979.793919999996</v>
      </c>
      <c r="D11" s="6">
        <v>59829.719039999996</v>
      </c>
      <c r="E11" s="6">
        <v>65812.275199999989</v>
      </c>
      <c r="F11" s="6">
        <v>72398.699519999995</v>
      </c>
      <c r="G11" s="6">
        <v>81639.649279999998</v>
      </c>
      <c r="I11" s="5" t="s">
        <v>15</v>
      </c>
      <c r="J11" s="6">
        <f>IAFFTable15124[[#This Row],[F1
FIRE FIGHTER 
RESCUER I]]*1.0225</f>
        <v>55487.010521599994</v>
      </c>
      <c r="K11" s="6">
        <f>IAFFTable15124[[#This Row],[F2
FIRE FIGHTER 
RESCUER II]]*1.0225</f>
        <v>58261.839283199995</v>
      </c>
      <c r="L11" s="6">
        <f>IAFFTable15124[[#This Row],[F3
FIRE FIGHTER 
RESCUER III]]*1.0225</f>
        <v>61175.887718399994</v>
      </c>
      <c r="M11" s="6">
        <f>IAFFTable15124[[#This Row],[F4
MASTER FIRE 
FIGHTER RESCUER]]*1.0225</f>
        <v>67293.051391999979</v>
      </c>
      <c r="N11" s="6">
        <f>IAFFTable15124[[#This Row],[B1
FIRE/RESCUE 
LIEUTENANT]]*1.0225</f>
        <v>74027.670259199993</v>
      </c>
      <c r="O11" s="6">
        <f>IAFFTable15124[[#This Row],[B2
FIRE/RESCUE 
CAPTAIN]]*1.0225</f>
        <v>83476.541388799989</v>
      </c>
    </row>
    <row r="12" spans="1:15" x14ac:dyDescent="0.25">
      <c r="A12" s="5" t="s">
        <v>16</v>
      </c>
      <c r="B12" s="6">
        <v>56164.935679999995</v>
      </c>
      <c r="C12" s="6">
        <v>58975.365120000002</v>
      </c>
      <c r="D12" s="6">
        <v>61922.990079999996</v>
      </c>
      <c r="E12" s="6">
        <v>68115.496959999989</v>
      </c>
      <c r="F12" s="6">
        <v>74932.659199999995</v>
      </c>
      <c r="G12" s="6">
        <v>84496.849919999993</v>
      </c>
      <c r="I12" s="5" t="s">
        <v>16</v>
      </c>
      <c r="J12" s="6">
        <f>IAFFTable15124[[#This Row],[F1
FIRE FIGHTER 
RESCUER I]]*1.0225</f>
        <v>57428.646732799993</v>
      </c>
      <c r="K12" s="6">
        <f>IAFFTable15124[[#This Row],[F2
FIRE FIGHTER 
RESCUER II]]*1.0225</f>
        <v>60302.310835199998</v>
      </c>
      <c r="L12" s="6">
        <f>IAFFTable15124[[#This Row],[F3
FIRE FIGHTER 
RESCUER III]]*1.0225</f>
        <v>63316.257356799993</v>
      </c>
      <c r="M12" s="6">
        <f>IAFFTable15124[[#This Row],[F4
MASTER FIRE 
FIGHTER RESCUER]]*1.0225</f>
        <v>69648.095641599983</v>
      </c>
      <c r="N12" s="6">
        <f>IAFFTable15124[[#This Row],[B1
FIRE/RESCUE 
LIEUTENANT]]*1.0225</f>
        <v>76618.644031999997</v>
      </c>
      <c r="O12" s="6">
        <f>IAFFTable15124[[#This Row],[B2
FIRE/RESCUE 
CAPTAIN]]*1.0225</f>
        <v>86398.029043199989</v>
      </c>
    </row>
    <row r="13" spans="1:15" x14ac:dyDescent="0.25">
      <c r="A13" s="5" t="s">
        <v>17</v>
      </c>
      <c r="B13" s="6">
        <v>58131.404799999997</v>
      </c>
      <c r="C13" s="6">
        <v>61039.534079999998</v>
      </c>
      <c r="D13" s="6">
        <v>64091.095039999993</v>
      </c>
      <c r="E13" s="6">
        <v>70500.82815999999</v>
      </c>
      <c r="F13" s="6">
        <v>77554.964479999981</v>
      </c>
      <c r="G13" s="6">
        <v>87454.86847999999</v>
      </c>
      <c r="I13" s="5" t="s">
        <v>17</v>
      </c>
      <c r="J13" s="6">
        <f>IAFFTable15124[[#This Row],[F1
FIRE FIGHTER 
RESCUER I]]*1.0225</f>
        <v>59439.361407999997</v>
      </c>
      <c r="K13" s="6">
        <f>IAFFTable15124[[#This Row],[F2
FIRE FIGHTER 
RESCUER II]]*1.0225</f>
        <v>62412.923596799992</v>
      </c>
      <c r="L13" s="6">
        <f>IAFFTable15124[[#This Row],[F3
FIRE FIGHTER 
RESCUER III]]*1.0225</f>
        <v>65533.144678399993</v>
      </c>
      <c r="M13" s="6">
        <f>IAFFTable15124[[#This Row],[F4
MASTER FIRE 
FIGHTER RESCUER]]*1.0225</f>
        <v>72087.096793599994</v>
      </c>
      <c r="N13" s="6">
        <f>IAFFTable15124[[#This Row],[B1
FIRE/RESCUE 
LIEUTENANT]]*1.0225</f>
        <v>79299.951180799981</v>
      </c>
      <c r="O13" s="6">
        <f>IAFFTable15124[[#This Row],[B2
FIRE/RESCUE 
CAPTAIN]]*1.0225</f>
        <v>89422.603020799987</v>
      </c>
    </row>
    <row r="14" spans="1:15" x14ac:dyDescent="0.25">
      <c r="A14" s="5" t="s">
        <v>18</v>
      </c>
      <c r="B14" s="6">
        <v>60166.471679999995</v>
      </c>
      <c r="C14" s="6">
        <v>63174.379519999995</v>
      </c>
      <c r="D14" s="6">
        <v>66334.033920000002</v>
      </c>
      <c r="E14" s="6">
        <v>72968.268799999991</v>
      </c>
      <c r="F14" s="6">
        <v>80270.812159999987</v>
      </c>
      <c r="G14" s="6">
        <v>90515.783679999993</v>
      </c>
      <c r="I14" s="5" t="s">
        <v>18</v>
      </c>
      <c r="J14" s="6">
        <f>IAFFTable15124[[#This Row],[F1
FIRE FIGHTER 
RESCUER I]]*1.0225</f>
        <v>61520.217292799993</v>
      </c>
      <c r="K14" s="6">
        <f>IAFFTable15124[[#This Row],[F2
FIRE FIGHTER 
RESCUER II]]*1.0225</f>
        <v>64595.803059199992</v>
      </c>
      <c r="L14" s="6">
        <f>IAFFTable15124[[#This Row],[F3
FIRE FIGHTER 
RESCUER III]]*1.0225</f>
        <v>67826.549683200006</v>
      </c>
      <c r="M14" s="6">
        <f>IAFFTable15124[[#This Row],[F4
MASTER FIRE 
FIGHTER RESCUER]]*1.0225</f>
        <v>74610.054847999985</v>
      </c>
      <c r="N14" s="6">
        <f>IAFFTable15124[[#This Row],[B1
FIRE/RESCUE 
LIEUTENANT]]*1.0225</f>
        <v>82076.905433599983</v>
      </c>
      <c r="O14" s="6">
        <f>IAFFTable15124[[#This Row],[B2
FIRE/RESCUE 
CAPTAIN]]*1.0225</f>
        <v>92552.388812799996</v>
      </c>
    </row>
    <row r="15" spans="1:15" x14ac:dyDescent="0.25">
      <c r="A15" s="5" t="s">
        <v>19</v>
      </c>
      <c r="B15" s="6">
        <v>62273.254399999991</v>
      </c>
      <c r="C15" s="6">
        <v>65387.176959999997</v>
      </c>
      <c r="D15" s="6">
        <v>68658.042879999994</v>
      </c>
      <c r="E15" s="6">
        <v>75521.976320000002</v>
      </c>
      <c r="F15" s="6">
        <v>83081.241599999994</v>
      </c>
      <c r="G15" s="6">
        <v>93683.752959999983</v>
      </c>
      <c r="I15" s="5" t="s">
        <v>19</v>
      </c>
      <c r="J15" s="6">
        <f>IAFFTable15124[[#This Row],[F1
FIRE FIGHTER 
RESCUER I]]*1.0225</f>
        <v>63674.402623999988</v>
      </c>
      <c r="K15" s="6">
        <f>IAFFTable15124[[#This Row],[F2
FIRE FIGHTER 
RESCUER II]]*1.0225</f>
        <v>66858.388441599993</v>
      </c>
      <c r="L15" s="6">
        <f>IAFFTable15124[[#This Row],[F3
FIRE FIGHTER 
RESCUER III]]*1.0225</f>
        <v>70202.848844799984</v>
      </c>
      <c r="M15" s="6">
        <f>IAFFTable15124[[#This Row],[F4
MASTER FIRE 
FIGHTER RESCUER]]*1.0225</f>
        <v>77221.2207872</v>
      </c>
      <c r="N15" s="6">
        <f>IAFFTable15124[[#This Row],[B1
FIRE/RESCUE 
LIEUTENANT]]*1.0225</f>
        <v>84950.569535999995</v>
      </c>
      <c r="O15" s="6">
        <f>IAFFTable15124[[#This Row],[B2
FIRE/RESCUE 
CAPTAIN]]*1.0225</f>
        <v>95791.637401599975</v>
      </c>
    </row>
    <row r="16" spans="1:15" x14ac:dyDescent="0.25">
      <c r="A16" s="5" t="s">
        <v>20</v>
      </c>
      <c r="B16" s="6">
        <v>64452.792319999993</v>
      </c>
      <c r="C16" s="6">
        <v>67676.887040000001</v>
      </c>
      <c r="D16" s="6">
        <v>71062.082559999995</v>
      </c>
      <c r="E16" s="6">
        <v>78166.108159999989</v>
      </c>
      <c r="F16" s="6">
        <v>85988.331519999992</v>
      </c>
      <c r="G16" s="6">
        <v>96962.933759999985</v>
      </c>
      <c r="I16" s="5" t="s">
        <v>20</v>
      </c>
      <c r="J16" s="6">
        <f>IAFFTable15124[[#This Row],[F1
FIRE FIGHTER 
RESCUER I]]*1.0225</f>
        <v>65902.980147199996</v>
      </c>
      <c r="K16" s="6">
        <f>IAFFTable15124[[#This Row],[F2
FIRE FIGHTER 
RESCUER II]]*1.0225</f>
        <v>69199.616998400001</v>
      </c>
      <c r="L16" s="6">
        <f>IAFFTable15124[[#This Row],[F3
FIRE FIGHTER 
RESCUER III]]*1.0225</f>
        <v>72660.9794176</v>
      </c>
      <c r="M16" s="6">
        <f>IAFFTable15124[[#This Row],[F4
MASTER FIRE 
FIGHTER RESCUER]]*1.0225</f>
        <v>79924.845593599981</v>
      </c>
      <c r="N16" s="6">
        <f>IAFFTable15124[[#This Row],[B1
FIRE/RESCUE 
LIEUTENANT]]*1.0225</f>
        <v>87923.06897919999</v>
      </c>
      <c r="O16" s="6">
        <f>IAFFTable15124[[#This Row],[B2
FIRE/RESCUE 
CAPTAIN]]*1.0225</f>
        <v>99144.599769599983</v>
      </c>
    </row>
    <row r="17" spans="1:15" x14ac:dyDescent="0.25">
      <c r="A17" s="5" t="s">
        <v>21</v>
      </c>
      <c r="B17" s="6">
        <v>66710.282239999986</v>
      </c>
      <c r="C17" s="6">
        <v>70045.588479999991</v>
      </c>
      <c r="D17" s="6">
        <v>73548.231679999997</v>
      </c>
      <c r="E17" s="6">
        <v>80900.664319999996</v>
      </c>
      <c r="F17" s="6">
        <v>88999.357439999992</v>
      </c>
      <c r="G17" s="6">
        <v>100357.48351999999</v>
      </c>
      <c r="I17" s="5" t="s">
        <v>21</v>
      </c>
      <c r="J17" s="6">
        <f>IAFFTable15124[[#This Row],[F1
FIRE FIGHTER 
RESCUER I]]*1.0225</f>
        <v>68211.263590399976</v>
      </c>
      <c r="K17" s="6">
        <f>IAFFTable15124[[#This Row],[F2
FIRE FIGHTER 
RESCUER II]]*1.0225</f>
        <v>71621.614220799995</v>
      </c>
      <c r="L17" s="6">
        <f>IAFFTable15124[[#This Row],[F3
FIRE FIGHTER 
RESCUER III]]*1.0225</f>
        <v>75203.066892799994</v>
      </c>
      <c r="M17" s="6">
        <f>IAFFTable15124[[#This Row],[F4
MASTER FIRE 
FIGHTER RESCUER]]*1.0225</f>
        <v>82720.929267199986</v>
      </c>
      <c r="N17" s="6">
        <f>IAFFTable15124[[#This Row],[B1
FIRE/RESCUE 
LIEUTENANT]]*1.0225</f>
        <v>91001.84298239999</v>
      </c>
      <c r="O17" s="6">
        <f>IAFFTable15124[[#This Row],[B2
FIRE/RESCUE 
CAPTAIN]]*1.0225</f>
        <v>102615.52689919999</v>
      </c>
    </row>
    <row r="18" spans="1:15" x14ac:dyDescent="0.25">
      <c r="A18" s="5" t="s">
        <v>22</v>
      </c>
      <c r="B18" s="6">
        <v>69044.684800000003</v>
      </c>
      <c r="C18" s="6">
        <v>72498.478079999986</v>
      </c>
      <c r="D18" s="6">
        <v>76122.726399999985</v>
      </c>
      <c r="E18" s="6">
        <v>83733.95968</v>
      </c>
      <c r="F18" s="6">
        <v>92115.358719999989</v>
      </c>
      <c r="G18" s="6">
        <v>103871.55967999999</v>
      </c>
      <c r="I18" s="5" t="s">
        <v>22</v>
      </c>
      <c r="J18" s="6">
        <f>IAFFTable15124[[#This Row],[F1
FIRE FIGHTER 
RESCUER I]]*1.0225</f>
        <v>70598.190208</v>
      </c>
      <c r="K18" s="6">
        <f>IAFFTable15124[[#This Row],[F2
FIRE FIGHTER 
RESCUER II]]*1.0225</f>
        <v>74129.693836799983</v>
      </c>
      <c r="L18" s="6">
        <f>IAFFTable15124[[#This Row],[F3
FIRE FIGHTER 
RESCUER III]]*1.0225</f>
        <v>77835.487743999984</v>
      </c>
      <c r="M18" s="6">
        <f>IAFFTable15124[[#This Row],[F4
MASTER FIRE 
FIGHTER RESCUER]]*1.0225</f>
        <v>85617.973772800004</v>
      </c>
      <c r="N18" s="6">
        <f>IAFFTable15124[[#This Row],[B1
FIRE/RESCUE 
LIEUTENANT]]*1.0225</f>
        <v>94187.954291199989</v>
      </c>
      <c r="O18" s="6">
        <f>IAFFTable15124[[#This Row],[B2
FIRE/RESCUE 
CAPTAIN]]*1.0225</f>
        <v>106208.66977279999</v>
      </c>
    </row>
    <row r="19" spans="1:15" x14ac:dyDescent="0.25">
      <c r="A19" s="5" t="s">
        <v>23</v>
      </c>
      <c r="B19" s="6">
        <v>71461.196799999991</v>
      </c>
      <c r="C19" s="6">
        <v>75035.555840000001</v>
      </c>
      <c r="D19" s="6">
        <v>78787.645439999993</v>
      </c>
      <c r="E19" s="6">
        <v>86664.95487999999</v>
      </c>
      <c r="F19" s="6">
        <v>95340.492799999993</v>
      </c>
      <c r="G19" s="6">
        <v>107506.20159999999</v>
      </c>
      <c r="I19" s="5" t="s">
        <v>23</v>
      </c>
      <c r="J19" s="6">
        <f>IAFFTable15124[[#This Row],[F1
FIRE FIGHTER 
RESCUER I]]*1.0225</f>
        <v>73069.073727999988</v>
      </c>
      <c r="K19" s="6">
        <f>IAFFTable15124[[#This Row],[F2
FIRE FIGHTER 
RESCUER II]]*1.0225</f>
        <v>76723.855846399994</v>
      </c>
      <c r="L19" s="6">
        <f>IAFFTable15124[[#This Row],[F3
FIRE FIGHTER 
RESCUER III]]*1.0225</f>
        <v>80560.367462399983</v>
      </c>
      <c r="M19" s="6">
        <f>IAFFTable15124[[#This Row],[F4
MASTER FIRE 
FIGHTER RESCUER]]*1.0225</f>
        <v>88614.916364799981</v>
      </c>
      <c r="N19" s="6">
        <f>IAFFTable15124[[#This Row],[B1
FIRE/RESCUE 
LIEUTENANT]]*1.0225</f>
        <v>97485.653887999986</v>
      </c>
      <c r="O19" s="6">
        <f>IAFFTable15124[[#This Row],[B2
FIRE/RESCUE 
CAPTAIN]]*1.0225</f>
        <v>109925.09113599999</v>
      </c>
    </row>
    <row r="20" spans="1:15" x14ac:dyDescent="0.25">
      <c r="A20" s="5" t="s">
        <v>24</v>
      </c>
      <c r="B20" s="6">
        <v>73962.936319999993</v>
      </c>
      <c r="C20" s="6">
        <v>77660.979199999987</v>
      </c>
      <c r="D20" s="6">
        <v>81546.106879999992</v>
      </c>
      <c r="E20" s="6">
        <v>89696.767999999982</v>
      </c>
      <c r="F20" s="6">
        <v>98678.917119999998</v>
      </c>
      <c r="G20" s="6">
        <v>111270.76351999999</v>
      </c>
      <c r="I20" s="5" t="s">
        <v>24</v>
      </c>
      <c r="J20" s="6">
        <f>IAFFTable15124[[#This Row],[F1
FIRE FIGHTER 
RESCUER I]]*1.0225</f>
        <v>75627.102387199993</v>
      </c>
      <c r="K20" s="6">
        <f>IAFFTable15124[[#This Row],[F2
FIRE FIGHTER 
RESCUER II]]*1.0225</f>
        <v>79408.351231999986</v>
      </c>
      <c r="L20" s="6">
        <f>IAFFTable15124[[#This Row],[F3
FIRE FIGHTER 
RESCUER III]]*1.0225</f>
        <v>83380.894284799986</v>
      </c>
      <c r="M20" s="6">
        <f>IAFFTable15124[[#This Row],[F4
MASTER FIRE 
FIGHTER RESCUER]]*1.0225</f>
        <v>91714.945279999985</v>
      </c>
      <c r="N20" s="6">
        <f>IAFFTable15124[[#This Row],[B1
FIRE/RESCUE 
LIEUTENANT]]*1.0225</f>
        <v>100899.1927552</v>
      </c>
      <c r="O20" s="6">
        <f>IAFFTable15124[[#This Row],[B2
FIRE/RESCUE 
CAPTAIN]]*1.0225</f>
        <v>113774.35569919999</v>
      </c>
    </row>
    <row r="21" spans="1:15" x14ac:dyDescent="0.25">
      <c r="A21" s="5" t="s">
        <v>25</v>
      </c>
      <c r="B21" s="6">
        <v>76551.982080000002</v>
      </c>
      <c r="C21" s="6">
        <v>80379.944959999993</v>
      </c>
      <c r="D21" s="6">
        <v>84401.228799999997</v>
      </c>
      <c r="E21" s="6">
        <v>92837.713919999995</v>
      </c>
      <c r="F21" s="6">
        <v>102132.7104</v>
      </c>
      <c r="G21" s="6">
        <v>115165.24543999998</v>
      </c>
      <c r="I21" s="5" t="s">
        <v>25</v>
      </c>
      <c r="J21" s="6">
        <f>IAFFTable15124[[#This Row],[F1
FIRE FIGHTER 
RESCUER I]]*1.0225</f>
        <v>78274.4016768</v>
      </c>
      <c r="K21" s="6">
        <f>IAFFTable15124[[#This Row],[F2
FIRE FIGHTER 
RESCUER II]]*1.0225</f>
        <v>82188.493721599996</v>
      </c>
      <c r="L21" s="6">
        <f>IAFFTable15124[[#This Row],[F3
FIRE FIGHTER 
RESCUER III]]*1.0225</f>
        <v>86300.256448</v>
      </c>
      <c r="M21" s="6">
        <f>IAFFTable15124[[#This Row],[F4
MASTER FIRE 
FIGHTER RESCUER]]*1.0225</f>
        <v>94926.562483199988</v>
      </c>
      <c r="N21" s="6">
        <f>IAFFTable15124[[#This Row],[B1
FIRE/RESCUE 
LIEUTENANT]]*1.0225</f>
        <v>104430.696384</v>
      </c>
      <c r="O21" s="6">
        <f>IAFFTable15124[[#This Row],[B2
FIRE/RESCUE 
CAPTAIN]]*1.0225</f>
        <v>117756.46346239997</v>
      </c>
    </row>
    <row r="22" spans="1:15" x14ac:dyDescent="0.25">
      <c r="A22" s="5" t="s">
        <v>26</v>
      </c>
      <c r="B22" s="6">
        <v>79231.452159999986</v>
      </c>
      <c r="C22" s="6">
        <v>83195.571199999991</v>
      </c>
      <c r="D22" s="6">
        <v>87356.129279999994</v>
      </c>
      <c r="E22" s="6">
        <v>96087.792639999985</v>
      </c>
      <c r="F22" s="6">
        <v>105707.06943999999</v>
      </c>
      <c r="G22" s="6">
        <v>119196.92288</v>
      </c>
      <c r="I22" s="5" t="s">
        <v>26</v>
      </c>
      <c r="J22" s="6">
        <f>IAFFTable15124[[#This Row],[F1
FIRE FIGHTER 
RESCUER I]]*1.0225</f>
        <v>81014.159833599988</v>
      </c>
      <c r="K22" s="6">
        <f>IAFFTable15124[[#This Row],[F2
FIRE FIGHTER 
RESCUER II]]*1.0225</f>
        <v>85067.471551999988</v>
      </c>
      <c r="L22" s="6">
        <f>IAFFTable15124[[#This Row],[F3
FIRE FIGHTER 
RESCUER III]]*1.0225</f>
        <v>89321.64218879999</v>
      </c>
      <c r="M22" s="6">
        <f>IAFFTable15124[[#This Row],[F4
MASTER FIRE 
FIGHTER RESCUER]]*1.0225</f>
        <v>98249.767974399976</v>
      </c>
      <c r="N22" s="6">
        <f>IAFFTable15124[[#This Row],[B1
FIRE/RESCUE 
LIEUTENANT]]*1.0225</f>
        <v>108085.47850239999</v>
      </c>
      <c r="O22" s="6">
        <f>IAFFTable15124[[#This Row],[B2
FIRE/RESCUE 
CAPTAIN]]*1.0225</f>
        <v>121878.85364479999</v>
      </c>
    </row>
    <row r="23" spans="1:15" ht="45" x14ac:dyDescent="0.25">
      <c r="A23" s="7" t="s">
        <v>27</v>
      </c>
      <c r="B23" s="6">
        <v>82004.464639999991</v>
      </c>
      <c r="C23" s="6">
        <v>86107.857919999995</v>
      </c>
      <c r="D23" s="6">
        <v>90413.926399999982</v>
      </c>
      <c r="E23" s="6">
        <v>99451.161599999992</v>
      </c>
      <c r="F23" s="6">
        <v>109407.19103999999</v>
      </c>
      <c r="G23" s="6">
        <v>123368.91391999999</v>
      </c>
      <c r="I23" s="7" t="s">
        <v>27</v>
      </c>
      <c r="J23" s="6">
        <f>J22*1.035</f>
        <v>83849.655427775986</v>
      </c>
      <c r="K23" s="6">
        <f t="shared" ref="K23:O24" si="0">K22*1.035</f>
        <v>88044.833056319985</v>
      </c>
      <c r="L23" s="6">
        <f t="shared" si="0"/>
        <v>92447.899665407982</v>
      </c>
      <c r="M23" s="6">
        <f t="shared" si="0"/>
        <v>101688.50985350397</v>
      </c>
      <c r="N23" s="6">
        <f t="shared" si="0"/>
        <v>111868.47024998398</v>
      </c>
      <c r="O23" s="6">
        <f t="shared" si="0"/>
        <v>126144.61352236799</v>
      </c>
    </row>
    <row r="24" spans="1:15" ht="45" x14ac:dyDescent="0.25">
      <c r="A24" s="7" t="s">
        <v>28</v>
      </c>
      <c r="B24" s="6">
        <v>84874.137599999987</v>
      </c>
      <c r="C24" s="6">
        <v>89122.001919999995</v>
      </c>
      <c r="D24" s="6">
        <v>93578.777599999987</v>
      </c>
      <c r="E24" s="6">
        <v>102931.97824</v>
      </c>
      <c r="F24" s="6">
        <v>113236.19327999999</v>
      </c>
      <c r="G24" s="6">
        <v>127686.41535999998</v>
      </c>
      <c r="I24" s="7" t="s">
        <v>28</v>
      </c>
      <c r="J24" s="6">
        <f>J23*1.035</f>
        <v>86784.39336774814</v>
      </c>
      <c r="K24" s="6">
        <f t="shared" si="0"/>
        <v>91126.402213291178</v>
      </c>
      <c r="L24" s="6">
        <f t="shared" si="0"/>
        <v>95683.576153697257</v>
      </c>
      <c r="M24" s="6">
        <f t="shared" si="0"/>
        <v>105247.6076983766</v>
      </c>
      <c r="N24" s="6">
        <f t="shared" si="0"/>
        <v>115783.8667087334</v>
      </c>
      <c r="O24" s="6">
        <f t="shared" si="0"/>
        <v>130559.67499565086</v>
      </c>
    </row>
    <row r="25" spans="1:15" x14ac:dyDescent="0.25"/>
    <row r="26" spans="1:15" x14ac:dyDescent="0.25">
      <c r="A26" s="8"/>
      <c r="I26" s="8"/>
    </row>
    <row r="27" spans="1:15" ht="15" customHeight="1" x14ac:dyDescent="0.25">
      <c r="A27" s="9"/>
      <c r="B27" s="9"/>
      <c r="C27" s="9"/>
      <c r="D27" s="9"/>
      <c r="E27" s="9"/>
      <c r="I27" s="9"/>
      <c r="J27" s="9"/>
      <c r="K27" s="9"/>
      <c r="L27" s="9"/>
      <c r="M27" s="9"/>
    </row>
    <row r="28" spans="1:15" hidden="1" x14ac:dyDescent="0.25">
      <c r="A28" s="9"/>
      <c r="B28" s="9"/>
      <c r="C28" s="9"/>
      <c r="D28" s="9"/>
      <c r="E28" s="9"/>
      <c r="I28" s="9"/>
      <c r="J28" s="9"/>
      <c r="K28" s="9"/>
      <c r="L28" s="9"/>
      <c r="M28" s="9"/>
    </row>
  </sheetData>
  <pageMargins left="0.7" right="0.7" top="0.75" bottom="0.75" header="0.3" footer="0.3"/>
  <pageSetup scale="70" orientation="landscape" horizontalDpi="1200" verticalDpi="1200" r:id="rId1"/>
  <ignoredErrors>
    <ignoredError sqref="J8:O24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FENG, MANHONG</cp:lastModifiedBy>
  <dcterms:created xsi:type="dcterms:W3CDTF">2021-03-30T17:55:07Z</dcterms:created>
  <dcterms:modified xsi:type="dcterms:W3CDTF">2022-06-14T20:46:46Z</dcterms:modified>
</cp:coreProperties>
</file>