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ro01\Desktop\[FIX] FY22-23 Salary Schedules\FY23 Fix\"/>
    </mc:Choice>
  </mc:AlternateContent>
  <xr:revisionPtr revIDLastSave="0" documentId="13_ncr:1_{D518C6B6-0667-47C8-B6E9-5F7F9E01B8AC}" xr6:coauthVersionLast="47" xr6:coauthVersionMax="47" xr10:uidLastSave="{00000000-0000-0000-0000-000000000000}"/>
  <bookViews>
    <workbookView xWindow="1950" yWindow="1845" windowWidth="24945" windowHeight="14355" xr2:uid="{87443D97-7C91-4FE3-AA28-E42F6A11FA1D}"/>
  </bookViews>
  <sheets>
    <sheet name="C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M24" i="1" s="1"/>
  <c r="L23" i="1"/>
  <c r="L24" i="1" s="1"/>
  <c r="K23" i="1"/>
  <c r="K24" i="1" s="1"/>
  <c r="J24" i="1"/>
  <c r="J23" i="1"/>
  <c r="M20" i="1"/>
  <c r="M21" i="1"/>
  <c r="M22" i="1"/>
  <c r="L20" i="1"/>
  <c r="L21" i="1"/>
  <c r="K20" i="1"/>
  <c r="K21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J9" i="1"/>
  <c r="J10" i="1"/>
  <c r="J11" i="1"/>
  <c r="J12" i="1"/>
  <c r="J13" i="1"/>
  <c r="J14" i="1"/>
  <c r="J15" i="1"/>
  <c r="J16" i="1"/>
  <c r="J17" i="1"/>
  <c r="J18" i="1"/>
  <c r="J19" i="1"/>
  <c r="J8" i="1"/>
</calcChain>
</file>

<file path=xl/sharedStrings.xml><?xml version="1.0" encoding="utf-8"?>
<sst xmlns="http://schemas.openxmlformats.org/spreadsheetml/2006/main" count="33" uniqueCount="18">
  <si>
    <t>MONTGOMERY COUNTY GOVERNMENT</t>
  </si>
  <si>
    <t>CORRECTIONAL OFFICER UNIFORM SALARY SCHEDULE</t>
  </si>
  <si>
    <t>STEP</t>
  </si>
  <si>
    <t>YEAR</t>
  </si>
  <si>
    <t>14-20</t>
  </si>
  <si>
    <t>20 YEAR 
LONGEVITY
(3.5%)</t>
  </si>
  <si>
    <t>21+</t>
  </si>
  <si>
    <t>24 YEAR 
LONGEVITY
(2.5%)</t>
  </si>
  <si>
    <t>25+</t>
  </si>
  <si>
    <t>FISCAL YEAR 2023</t>
  </si>
  <si>
    <t>EFFECTIVE JUNE 18, 2023</t>
  </si>
  <si>
    <t>GWA: $4,333 INCREASE</t>
  </si>
  <si>
    <t>EFFECTIVE JULY 3, 2022</t>
  </si>
  <si>
    <t>*  Class Plan Designation</t>
  </si>
  <si>
    <t>CO I (C3*)</t>
  </si>
  <si>
    <t>CO II (C4*)</t>
  </si>
  <si>
    <t>CO III (C5*)</t>
  </si>
  <si>
    <t>SGT (C6*)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</si>
</sst>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164" fontId="5" fillId="0" borderId="0" xfId="0" applyNumberFormat="1" applyFont="1" applyAlignment="1">
      <alignment vertic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 vertical="top" wrapText="1"/>
    </xf>
    <xf numFmtId="164" fontId="0" fillId="0" borderId="0" xfId="0" applyNumberFormat="1" applyFill="1" applyAlignment="1">
      <alignment vertical="center"/>
    </xf>
  </cellXfs>
  <cellStyles count="1">
    <cellStyle name="Normal" xfId="0" builtinId="0"/>
  </cellStyles>
  <dxfs count="16"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vertical="center" textRotation="0" indent="0" justifyLastLine="0" shrinkToFit="0" readingOrder="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vertical="center" textRotation="0" indent="0" justifyLastLine="0" shrinkToFit="0" readingOrder="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vertical="center" textRotation="0" indent="0" justifyLastLine="0" shrinkToFit="0" readingOrder="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vertical="center" textRotation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  <alignment vertical="center" textRotation="0" indent="0" justifyLastLine="0" shrinkToFit="0" readingOrder="0"/>
    </dxf>
    <dxf>
      <numFmt numFmtId="164" formatCode="&quot;$&quot;#,##0"/>
      <alignment vertical="center" textRotation="0" indent="0" justifyLastLine="0" shrinkToFit="0" readingOrder="0"/>
    </dxf>
    <dxf>
      <numFmt numFmtId="164" formatCode="&quot;$&quot;#,##0"/>
      <alignment vertical="center" textRotation="0" indent="0" justifyLastLine="0" shrinkToFit="0" readingOrder="0"/>
    </dxf>
    <dxf>
      <numFmt numFmtId="164" formatCode="&quot;$&quot;#,##0"/>
      <alignment vertical="center" textRotation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C108D4-4182-4E88-B830-B3E0E5682635}" name="COSTable13718" displayName="COSTable13718" ref="A7:F24" totalsRowShown="0" headerRowDxfId="15" dataDxfId="14">
  <tableColumns count="6">
    <tableColumn id="1" xr3:uid="{4F614307-4FE4-464D-A877-1034668EAB6F}" name="STEP" dataDxfId="13"/>
    <tableColumn id="2" xr3:uid="{27DC0574-9D9A-421E-87F4-874AB3C2A5AE}" name="YEAR" dataDxfId="12"/>
    <tableColumn id="3" xr3:uid="{B26C94CB-9128-426D-BD0C-D3BE7B913621}" name="CO I (C3*)" dataDxfId="11"/>
    <tableColumn id="4" xr3:uid="{49BD3CC7-85B1-492C-A9FF-090494D729F9}" name="CO II (C4*)" dataDxfId="10"/>
    <tableColumn id="5" xr3:uid="{47AA3A6B-28DE-487F-9395-26EFE17F6B8B}" name="CO III (C5*)" dataDxfId="9"/>
    <tableColumn id="6" xr3:uid="{BEE04581-B664-4946-AC6D-D3D4D3D282A3}" name="SGT (C6*)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2CB647-C95A-4695-A889-B22D79865CBF}" name="COSTable1371831" displayName="COSTable1371831" ref="H7:M24" totalsRowShown="0" headerRowDxfId="7" dataDxfId="6">
  <tableColumns count="6">
    <tableColumn id="1" xr3:uid="{0922FE0D-48D5-4A5B-974A-7EC418260FC9}" name="STEP" dataDxfId="5"/>
    <tableColumn id="2" xr3:uid="{ACC949D5-B07B-46E7-B060-3D3976DACDE4}" name="YEAR" dataDxfId="4"/>
    <tableColumn id="3" xr3:uid="{25C73D16-A372-4D4E-941B-FE6E691C6B73}" name="CO I (C3*)" dataDxfId="3"/>
    <tableColumn id="4" xr3:uid="{6615F3D7-ED72-4F66-B855-A946DA1AB14E}" name="CO II (C4*)" dataDxfId="2"/>
    <tableColumn id="5" xr3:uid="{E90A4956-D0AB-49B0-AA5C-4CA4553D7676}" name="CO III (C5*)" dataDxfId="1"/>
    <tableColumn id="6" xr3:uid="{7C92DC4D-49B7-4702-A3B8-186B75F5D780}" name="SGT (C6*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97918-8079-4663-9572-F3ACF3401EDF}">
  <sheetPr>
    <tabColor theme="9" tint="0.79998168889431442"/>
    <pageSetUpPr fitToPage="1"/>
  </sheetPr>
  <dimension ref="A1:N33"/>
  <sheetViews>
    <sheetView showGridLines="0" tabSelected="1" workbookViewId="0"/>
  </sheetViews>
  <sheetFormatPr defaultColWidth="0" defaultRowHeight="15" customHeight="1" zeroHeight="1" x14ac:dyDescent="0.25"/>
  <cols>
    <col min="1" max="6" width="12.5703125" customWidth="1"/>
    <col min="7" max="7" width="10.5703125" customWidth="1"/>
    <col min="8" max="13" width="12.5703125" customWidth="1"/>
    <col min="14" max="14" width="8.7109375" customWidth="1"/>
    <col min="15" max="16384" width="8.7109375" hidden="1"/>
  </cols>
  <sheetData>
    <row r="1" spans="1:13" s="1" customFormat="1" ht="18.75" x14ac:dyDescent="0.3">
      <c r="A1" s="1" t="s">
        <v>0</v>
      </c>
      <c r="H1" s="1" t="s">
        <v>0</v>
      </c>
    </row>
    <row r="2" spans="1:13" s="1" customFormat="1" ht="18.75" x14ac:dyDescent="0.3">
      <c r="A2" s="1" t="s">
        <v>1</v>
      </c>
      <c r="H2" s="1" t="s">
        <v>1</v>
      </c>
    </row>
    <row r="3" spans="1:13" s="1" customFormat="1" ht="18.75" x14ac:dyDescent="0.3">
      <c r="A3" s="1" t="s">
        <v>9</v>
      </c>
      <c r="H3" s="1" t="s">
        <v>9</v>
      </c>
    </row>
    <row r="4" spans="1:13" s="1" customFormat="1" ht="18.75" x14ac:dyDescent="0.3">
      <c r="A4" s="2" t="s">
        <v>12</v>
      </c>
      <c r="H4" s="2" t="s">
        <v>10</v>
      </c>
    </row>
    <row r="5" spans="1:13" s="1" customFormat="1" ht="18.75" x14ac:dyDescent="0.3">
      <c r="A5" s="2"/>
      <c r="H5" s="2" t="s">
        <v>11</v>
      </c>
    </row>
    <row r="6" spans="1:13" x14ac:dyDescent="0.25"/>
    <row r="7" spans="1:13" s="4" customFormat="1" x14ac:dyDescent="0.25">
      <c r="A7" s="3" t="s">
        <v>2</v>
      </c>
      <c r="B7" s="3" t="s">
        <v>3</v>
      </c>
      <c r="C7" s="4" t="s">
        <v>14</v>
      </c>
      <c r="D7" s="4" t="s">
        <v>15</v>
      </c>
      <c r="E7" s="4" t="s">
        <v>16</v>
      </c>
      <c r="F7" s="4" t="s">
        <v>17</v>
      </c>
      <c r="H7" s="3" t="s">
        <v>2</v>
      </c>
      <c r="I7" s="3" t="s">
        <v>3</v>
      </c>
      <c r="J7" s="4" t="s">
        <v>14</v>
      </c>
      <c r="K7" s="4" t="s">
        <v>15</v>
      </c>
      <c r="L7" s="4" t="s">
        <v>16</v>
      </c>
      <c r="M7" s="4" t="s">
        <v>17</v>
      </c>
    </row>
    <row r="8" spans="1:13" s="6" customFormat="1" x14ac:dyDescent="0.25">
      <c r="A8" s="3">
        <v>1</v>
      </c>
      <c r="B8" s="3">
        <v>0</v>
      </c>
      <c r="C8" s="5">
        <v>49757</v>
      </c>
      <c r="D8" s="5">
        <v>52162</v>
      </c>
      <c r="E8" s="5">
        <v>57209</v>
      </c>
      <c r="F8" s="5">
        <v>63040</v>
      </c>
      <c r="H8" s="3">
        <v>1</v>
      </c>
      <c r="I8" s="3">
        <v>0</v>
      </c>
      <c r="J8" s="5">
        <f>COSTable13718[[#This Row],[CO I (C3*)]]+4333</f>
        <v>54090</v>
      </c>
      <c r="K8" s="5">
        <f>COSTable13718[[#This Row],[CO II (C4*)]]+4333</f>
        <v>56495</v>
      </c>
      <c r="L8" s="5">
        <f>COSTable13718[[#This Row],[CO III (C5*)]]+4333</f>
        <v>61542</v>
      </c>
      <c r="M8" s="5">
        <f>COSTable13718[[#This Row],[SGT (C6*)]]+4333</f>
        <v>67373</v>
      </c>
    </row>
    <row r="9" spans="1:13" s="6" customFormat="1" x14ac:dyDescent="0.25">
      <c r="A9" s="3">
        <v>2</v>
      </c>
      <c r="B9" s="3">
        <v>1</v>
      </c>
      <c r="C9" s="5">
        <v>51441</v>
      </c>
      <c r="D9" s="5">
        <v>53930</v>
      </c>
      <c r="E9" s="5">
        <v>59153</v>
      </c>
      <c r="F9" s="5">
        <v>65189</v>
      </c>
      <c r="H9" s="3">
        <v>2</v>
      </c>
      <c r="I9" s="3">
        <v>1</v>
      </c>
      <c r="J9" s="5">
        <f>COSTable13718[[#This Row],[CO I (C3*)]]+4333</f>
        <v>55774</v>
      </c>
      <c r="K9" s="5">
        <f>COSTable13718[[#This Row],[CO II (C4*)]]+4333</f>
        <v>58263</v>
      </c>
      <c r="L9" s="5">
        <f>COSTable13718[[#This Row],[CO III (C5*)]]+4333</f>
        <v>63486</v>
      </c>
      <c r="M9" s="5">
        <f>COSTable13718[[#This Row],[SGT (C6*)]]+4333</f>
        <v>69522</v>
      </c>
    </row>
    <row r="10" spans="1:13" s="6" customFormat="1" x14ac:dyDescent="0.25">
      <c r="A10" s="3">
        <v>3</v>
      </c>
      <c r="B10" s="3">
        <v>2</v>
      </c>
      <c r="C10" s="5">
        <v>53183</v>
      </c>
      <c r="D10" s="5">
        <v>55759</v>
      </c>
      <c r="E10" s="5">
        <v>61167</v>
      </c>
      <c r="F10" s="5">
        <v>67412</v>
      </c>
      <c r="H10" s="3">
        <v>3</v>
      </c>
      <c r="I10" s="3">
        <v>2</v>
      </c>
      <c r="J10" s="5">
        <f>COSTable13718[[#This Row],[CO I (C3*)]]+4333</f>
        <v>57516</v>
      </c>
      <c r="K10" s="5">
        <f>COSTable13718[[#This Row],[CO II (C4*)]]+4333</f>
        <v>60092</v>
      </c>
      <c r="L10" s="5">
        <f>COSTable13718[[#This Row],[CO III (C5*)]]+4333</f>
        <v>65500</v>
      </c>
      <c r="M10" s="5">
        <f>COSTable13718[[#This Row],[SGT (C6*)]]+4333</f>
        <v>71745</v>
      </c>
    </row>
    <row r="11" spans="1:13" s="6" customFormat="1" x14ac:dyDescent="0.25">
      <c r="A11" s="3">
        <v>4</v>
      </c>
      <c r="B11" s="3">
        <v>3</v>
      </c>
      <c r="C11" s="5">
        <v>54985</v>
      </c>
      <c r="D11" s="5">
        <v>57653</v>
      </c>
      <c r="E11" s="5">
        <v>63249</v>
      </c>
      <c r="F11" s="5">
        <v>69712</v>
      </c>
      <c r="H11" s="3">
        <v>4</v>
      </c>
      <c r="I11" s="3">
        <v>3</v>
      </c>
      <c r="J11" s="5">
        <f>COSTable13718[[#This Row],[CO I (C3*)]]+4333</f>
        <v>59318</v>
      </c>
      <c r="K11" s="5">
        <f>COSTable13718[[#This Row],[CO II (C4*)]]+4333</f>
        <v>61986</v>
      </c>
      <c r="L11" s="5">
        <f>COSTable13718[[#This Row],[CO III (C5*)]]+4333</f>
        <v>67582</v>
      </c>
      <c r="M11" s="5">
        <f>COSTable13718[[#This Row],[SGT (C6*)]]+4333</f>
        <v>74045</v>
      </c>
    </row>
    <row r="12" spans="1:13" s="6" customFormat="1" x14ac:dyDescent="0.25">
      <c r="A12" s="3">
        <v>5</v>
      </c>
      <c r="B12" s="3">
        <v>4</v>
      </c>
      <c r="C12" s="5">
        <v>56852</v>
      </c>
      <c r="D12" s="5">
        <v>59611</v>
      </c>
      <c r="E12" s="5">
        <v>65405</v>
      </c>
      <c r="F12" s="5">
        <v>72094</v>
      </c>
      <c r="H12" s="3">
        <v>5</v>
      </c>
      <c r="I12" s="3">
        <v>4</v>
      </c>
      <c r="J12" s="5">
        <f>COSTable13718[[#This Row],[CO I (C3*)]]+4333</f>
        <v>61185</v>
      </c>
      <c r="K12" s="5">
        <f>COSTable13718[[#This Row],[CO II (C4*)]]+4333</f>
        <v>63944</v>
      </c>
      <c r="L12" s="5">
        <f>COSTable13718[[#This Row],[CO III (C5*)]]+4333</f>
        <v>69738</v>
      </c>
      <c r="M12" s="5">
        <f>COSTable13718[[#This Row],[SGT (C6*)]]+4333</f>
        <v>76427</v>
      </c>
    </row>
    <row r="13" spans="1:13" s="6" customFormat="1" x14ac:dyDescent="0.25">
      <c r="A13" s="3">
        <v>6</v>
      </c>
      <c r="B13" s="3">
        <v>5</v>
      </c>
      <c r="C13" s="5">
        <v>58786</v>
      </c>
      <c r="D13" s="5">
        <v>61641</v>
      </c>
      <c r="E13" s="5">
        <v>67635</v>
      </c>
      <c r="F13" s="5">
        <v>74560</v>
      </c>
      <c r="H13" s="3">
        <v>6</v>
      </c>
      <c r="I13" s="3">
        <v>5</v>
      </c>
      <c r="J13" s="5">
        <f>COSTable13718[[#This Row],[CO I (C3*)]]+4333</f>
        <v>63119</v>
      </c>
      <c r="K13" s="5">
        <f>COSTable13718[[#This Row],[CO II (C4*)]]+4333</f>
        <v>65974</v>
      </c>
      <c r="L13" s="5">
        <f>COSTable13718[[#This Row],[CO III (C5*)]]+4333</f>
        <v>71968</v>
      </c>
      <c r="M13" s="5">
        <f>COSTable13718[[#This Row],[SGT (C6*)]]+4333</f>
        <v>78893</v>
      </c>
    </row>
    <row r="14" spans="1:13" s="6" customFormat="1" x14ac:dyDescent="0.25">
      <c r="A14" s="3">
        <v>7</v>
      </c>
      <c r="B14" s="3">
        <v>6</v>
      </c>
      <c r="C14" s="5">
        <v>60785</v>
      </c>
      <c r="D14" s="5">
        <v>63739</v>
      </c>
      <c r="E14" s="5">
        <v>69945</v>
      </c>
      <c r="F14" s="5">
        <v>77111</v>
      </c>
      <c r="H14" s="3">
        <v>7</v>
      </c>
      <c r="I14" s="3">
        <v>6</v>
      </c>
      <c r="J14" s="5">
        <f>COSTable13718[[#This Row],[CO I (C3*)]]+4333</f>
        <v>65118</v>
      </c>
      <c r="K14" s="5">
        <f>COSTable13718[[#This Row],[CO II (C4*)]]+4333</f>
        <v>68072</v>
      </c>
      <c r="L14" s="5">
        <f>COSTable13718[[#This Row],[CO III (C5*)]]+4333</f>
        <v>74278</v>
      </c>
      <c r="M14" s="5">
        <f>COSTable13718[[#This Row],[SGT (C6*)]]+4333</f>
        <v>81444</v>
      </c>
    </row>
    <row r="15" spans="1:13" s="6" customFormat="1" x14ac:dyDescent="0.25">
      <c r="A15" s="3">
        <v>8</v>
      </c>
      <c r="B15" s="3">
        <v>7</v>
      </c>
      <c r="C15" s="5">
        <v>62853</v>
      </c>
      <c r="D15" s="5">
        <v>65912</v>
      </c>
      <c r="E15" s="5">
        <v>72335</v>
      </c>
      <c r="F15" s="5">
        <v>79752</v>
      </c>
      <c r="H15" s="3">
        <v>8</v>
      </c>
      <c r="I15" s="3">
        <v>7</v>
      </c>
      <c r="J15" s="5">
        <f>COSTable13718[[#This Row],[CO I (C3*)]]+4333</f>
        <v>67186</v>
      </c>
      <c r="K15" s="5">
        <f>COSTable13718[[#This Row],[CO II (C4*)]]+4333</f>
        <v>70245</v>
      </c>
      <c r="L15" s="5">
        <f>COSTable13718[[#This Row],[CO III (C5*)]]+4333</f>
        <v>76668</v>
      </c>
      <c r="M15" s="5">
        <f>COSTable13718[[#This Row],[SGT (C6*)]]+4333</f>
        <v>84085</v>
      </c>
    </row>
    <row r="16" spans="1:13" s="6" customFormat="1" x14ac:dyDescent="0.25">
      <c r="A16" s="3">
        <v>9</v>
      </c>
      <c r="B16" s="3">
        <v>8</v>
      </c>
      <c r="C16" s="5">
        <v>64993</v>
      </c>
      <c r="D16" s="5">
        <v>68161</v>
      </c>
      <c r="E16" s="5">
        <v>74807</v>
      </c>
      <c r="F16" s="5">
        <v>82484</v>
      </c>
      <c r="H16" s="3">
        <v>9</v>
      </c>
      <c r="I16" s="3">
        <v>8</v>
      </c>
      <c r="J16" s="5">
        <f>COSTable13718[[#This Row],[CO I (C3*)]]+4333</f>
        <v>69326</v>
      </c>
      <c r="K16" s="5">
        <f>COSTable13718[[#This Row],[CO II (C4*)]]+4333</f>
        <v>72494</v>
      </c>
      <c r="L16" s="5">
        <f>COSTable13718[[#This Row],[CO III (C5*)]]+4333</f>
        <v>79140</v>
      </c>
      <c r="M16" s="5">
        <f>COSTable13718[[#This Row],[SGT (C6*)]]+4333</f>
        <v>86817</v>
      </c>
    </row>
    <row r="17" spans="1:13" s="6" customFormat="1" x14ac:dyDescent="0.25">
      <c r="A17" s="3">
        <v>10</v>
      </c>
      <c r="B17" s="3">
        <v>9</v>
      </c>
      <c r="C17" s="5">
        <v>67210</v>
      </c>
      <c r="D17" s="5">
        <v>70487</v>
      </c>
      <c r="E17" s="5">
        <v>77368</v>
      </c>
      <c r="F17" s="5">
        <v>85312</v>
      </c>
      <c r="H17" s="3">
        <v>10</v>
      </c>
      <c r="I17" s="3">
        <v>9</v>
      </c>
      <c r="J17" s="5">
        <f>COSTable13718[[#This Row],[CO I (C3*)]]+4333</f>
        <v>71543</v>
      </c>
      <c r="K17" s="5">
        <f>COSTable13718[[#This Row],[CO II (C4*)]]+4333</f>
        <v>74820</v>
      </c>
      <c r="L17" s="5">
        <f>COSTable13718[[#This Row],[CO III (C5*)]]+4333</f>
        <v>81701</v>
      </c>
      <c r="M17" s="5">
        <f>COSTable13718[[#This Row],[SGT (C6*)]]+4333</f>
        <v>89645</v>
      </c>
    </row>
    <row r="18" spans="1:13" s="6" customFormat="1" x14ac:dyDescent="0.25">
      <c r="A18" s="3">
        <v>11</v>
      </c>
      <c r="B18" s="3">
        <v>10</v>
      </c>
      <c r="C18" s="5">
        <v>69503</v>
      </c>
      <c r="D18" s="5">
        <v>72895</v>
      </c>
      <c r="E18" s="5">
        <v>80017</v>
      </c>
      <c r="F18" s="5">
        <v>88240</v>
      </c>
      <c r="H18" s="3">
        <v>11</v>
      </c>
      <c r="I18" s="3">
        <v>10</v>
      </c>
      <c r="J18" s="5">
        <f>COSTable13718[[#This Row],[CO I (C3*)]]+4333</f>
        <v>73836</v>
      </c>
      <c r="K18" s="5">
        <f>COSTable13718[[#This Row],[CO II (C4*)]]+4333</f>
        <v>77228</v>
      </c>
      <c r="L18" s="5">
        <f>COSTable13718[[#This Row],[CO III (C5*)]]+4333</f>
        <v>84350</v>
      </c>
      <c r="M18" s="5">
        <f>COSTable13718[[#This Row],[SGT (C6*)]]+4333</f>
        <v>92573</v>
      </c>
    </row>
    <row r="19" spans="1:13" s="6" customFormat="1" x14ac:dyDescent="0.25">
      <c r="A19" s="3">
        <v>12</v>
      </c>
      <c r="B19" s="3">
        <v>11</v>
      </c>
      <c r="C19" s="5">
        <v>71877</v>
      </c>
      <c r="D19" s="5">
        <v>75391</v>
      </c>
      <c r="E19" s="5">
        <v>82761</v>
      </c>
      <c r="F19" s="5">
        <v>91271</v>
      </c>
      <c r="H19" s="3">
        <v>12</v>
      </c>
      <c r="I19" s="3">
        <v>11</v>
      </c>
      <c r="J19" s="5">
        <f>COSTable13718[[#This Row],[CO I (C3*)]]+4333</f>
        <v>76210</v>
      </c>
      <c r="K19" s="5">
        <f>COSTable13718[[#This Row],[CO II (C4*)]]+4333</f>
        <v>79724</v>
      </c>
      <c r="L19" s="5">
        <f>COSTable13718[[#This Row],[CO III (C5*)]]+4333</f>
        <v>87094</v>
      </c>
      <c r="M19" s="5">
        <f>COSTable13718[[#This Row],[SGT (C6*)]]+4333</f>
        <v>95604</v>
      </c>
    </row>
    <row r="20" spans="1:13" s="6" customFormat="1" x14ac:dyDescent="0.25">
      <c r="A20" s="3">
        <v>13</v>
      </c>
      <c r="B20" s="3">
        <v>12</v>
      </c>
      <c r="C20" s="5"/>
      <c r="D20" s="5">
        <v>77972</v>
      </c>
      <c r="E20" s="5">
        <v>85597</v>
      </c>
      <c r="F20" s="5">
        <v>94405</v>
      </c>
      <c r="H20" s="3">
        <v>13</v>
      </c>
      <c r="I20" s="3">
        <v>12</v>
      </c>
      <c r="J20" s="12"/>
      <c r="K20" s="5">
        <f>COSTable13718[[#This Row],[CO II (C4*)]]+4333</f>
        <v>82305</v>
      </c>
      <c r="L20" s="5">
        <f>COSTable13718[[#This Row],[CO III (C5*)]]+4333</f>
        <v>89930</v>
      </c>
      <c r="M20" s="5">
        <f>COSTable13718[[#This Row],[SGT (C6*)]]+4333</f>
        <v>98738</v>
      </c>
    </row>
    <row r="21" spans="1:13" s="6" customFormat="1" x14ac:dyDescent="0.25">
      <c r="A21" s="3">
        <v>14</v>
      </c>
      <c r="B21" s="3">
        <v>13</v>
      </c>
      <c r="C21" s="5"/>
      <c r="D21" s="5">
        <v>80643</v>
      </c>
      <c r="E21" s="5">
        <v>88534</v>
      </c>
      <c r="F21" s="5">
        <v>97652</v>
      </c>
      <c r="H21" s="3">
        <v>14</v>
      </c>
      <c r="I21" s="3">
        <v>13</v>
      </c>
      <c r="J21" s="12"/>
      <c r="K21" s="5">
        <f>COSTable13718[[#This Row],[CO II (C4*)]]+4333</f>
        <v>84976</v>
      </c>
      <c r="L21" s="5">
        <f>COSTable13718[[#This Row],[CO III (C5*)]]+4333</f>
        <v>92867</v>
      </c>
      <c r="M21" s="5">
        <f>COSTable13718[[#This Row],[SGT (C6*)]]+4333</f>
        <v>101985</v>
      </c>
    </row>
    <row r="22" spans="1:13" s="6" customFormat="1" x14ac:dyDescent="0.25">
      <c r="A22" s="3">
        <v>15</v>
      </c>
      <c r="B22" s="3" t="s">
        <v>4</v>
      </c>
      <c r="C22" s="5"/>
      <c r="D22" s="5"/>
      <c r="E22" s="5"/>
      <c r="F22" s="5">
        <v>101012</v>
      </c>
      <c r="H22" s="3">
        <v>15</v>
      </c>
      <c r="I22" s="3" t="s">
        <v>4</v>
      </c>
      <c r="J22" s="12"/>
      <c r="K22" s="12"/>
      <c r="L22" s="12"/>
      <c r="M22" s="5">
        <f>COSTable13718[[#This Row],[SGT (C6*)]]+4333</f>
        <v>105345</v>
      </c>
    </row>
    <row r="23" spans="1:13" s="6" customFormat="1" ht="45" x14ac:dyDescent="0.25">
      <c r="A23" s="7" t="s">
        <v>5</v>
      </c>
      <c r="B23" s="3" t="s">
        <v>6</v>
      </c>
      <c r="C23" s="16">
        <v>74392.694999999992</v>
      </c>
      <c r="D23" s="16">
        <v>83465.50499999999</v>
      </c>
      <c r="E23" s="16">
        <v>91632.689999999988</v>
      </c>
      <c r="F23" s="16">
        <v>104547.42</v>
      </c>
      <c r="H23" s="7" t="s">
        <v>5</v>
      </c>
      <c r="I23" s="3" t="s">
        <v>6</v>
      </c>
      <c r="J23" s="5">
        <f>J19*1.035</f>
        <v>78877.349999999991</v>
      </c>
      <c r="K23" s="5">
        <f>K21*1.035</f>
        <v>87950.159999999989</v>
      </c>
      <c r="L23" s="5">
        <f>L21*1.035</f>
        <v>96117.344999999987</v>
      </c>
      <c r="M23" s="5">
        <f>M22*1.035</f>
        <v>109032.075</v>
      </c>
    </row>
    <row r="24" spans="1:13" s="6" customFormat="1" ht="45" x14ac:dyDescent="0.25">
      <c r="A24" s="7" t="s">
        <v>7</v>
      </c>
      <c r="B24" s="3" t="s">
        <v>8</v>
      </c>
      <c r="C24" s="16">
        <v>76252.512374999991</v>
      </c>
      <c r="D24" s="16">
        <v>85552.142624999979</v>
      </c>
      <c r="E24" s="16">
        <v>93923.507249999981</v>
      </c>
      <c r="F24" s="16">
        <v>107161.10549999999</v>
      </c>
      <c r="H24" s="7" t="s">
        <v>7</v>
      </c>
      <c r="I24" s="3" t="s">
        <v>8</v>
      </c>
      <c r="J24" s="5">
        <f>J23*1.025</f>
        <v>80849.283749999988</v>
      </c>
      <c r="K24" s="5">
        <f t="shared" ref="K24:L24" si="0">K23*1.025</f>
        <v>90148.913999999975</v>
      </c>
      <c r="L24" s="5">
        <f t="shared" si="0"/>
        <v>98520.278624999977</v>
      </c>
      <c r="M24" s="5">
        <f>M23*1.025</f>
        <v>111757.87687499999</v>
      </c>
    </row>
    <row r="25" spans="1:13" x14ac:dyDescent="0.25"/>
    <row r="26" spans="1:13" x14ac:dyDescent="0.25">
      <c r="A26" s="8"/>
      <c r="H26" s="13"/>
      <c r="I26" s="14"/>
      <c r="J26" s="14"/>
      <c r="K26" s="14"/>
      <c r="L26" s="14"/>
      <c r="M26" s="14"/>
    </row>
    <row r="27" spans="1:13" x14ac:dyDescent="0.25">
      <c r="A27" t="s">
        <v>13</v>
      </c>
      <c r="H27" t="s">
        <v>13</v>
      </c>
      <c r="I27" s="14"/>
      <c r="J27" s="14"/>
      <c r="K27" s="14"/>
      <c r="L27" s="14"/>
      <c r="M27" s="14"/>
    </row>
    <row r="28" spans="1:13" ht="29.45" customHeight="1" x14ac:dyDescent="0.25">
      <c r="A28" s="9"/>
      <c r="B28" s="9"/>
      <c r="C28" s="9"/>
      <c r="D28" s="9"/>
      <c r="E28" s="9"/>
      <c r="F28" s="9"/>
      <c r="H28" s="15"/>
      <c r="I28" s="15"/>
      <c r="J28" s="15"/>
      <c r="K28" s="15"/>
      <c r="L28" s="15"/>
      <c r="M28" s="15"/>
    </row>
    <row r="29" spans="1:13" ht="15" customHeight="1" x14ac:dyDescent="0.25">
      <c r="A29" s="10"/>
      <c r="B29" s="10"/>
      <c r="C29" s="10"/>
      <c r="D29" s="10"/>
      <c r="E29" s="10"/>
      <c r="F29" s="11"/>
      <c r="H29" s="10"/>
      <c r="I29" s="10"/>
      <c r="J29" s="10"/>
      <c r="K29" s="10"/>
      <c r="L29" s="10"/>
      <c r="M29" s="11"/>
    </row>
    <row r="30" spans="1:13" x14ac:dyDescent="0.25">
      <c r="A30" s="10"/>
      <c r="B30" s="10"/>
      <c r="C30" s="10"/>
      <c r="D30" s="10"/>
      <c r="E30" s="10"/>
      <c r="F30" s="11"/>
      <c r="H30" s="10"/>
      <c r="I30" s="10"/>
      <c r="J30" s="10"/>
      <c r="K30" s="10"/>
      <c r="L30" s="10"/>
      <c r="M30" s="11"/>
    </row>
    <row r="31" spans="1:13" x14ac:dyDescent="0.25"/>
    <row r="32" spans="1:13" x14ac:dyDescent="0.25"/>
    <row r="33" customFormat="1" ht="15" hidden="1" customHeight="1" x14ac:dyDescent="0.25"/>
  </sheetData>
  <mergeCells count="1">
    <mergeCell ref="H28:M28"/>
  </mergeCells>
  <pageMargins left="0.7" right="0.7" top="0.75" bottom="0.75" header="0.3" footer="0.3"/>
  <pageSetup scale="77" orientation="landscape" horizontalDpi="1200" verticalDpi="12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2A1646388543459F659DB7EDF6EF86" ma:contentTypeVersion="5" ma:contentTypeDescription="Create a new document." ma:contentTypeScope="" ma:versionID="04edfeb32696a1f337af5bc30db936bd">
  <xsd:schema xmlns:xsd="http://www.w3.org/2001/XMLSchema" xmlns:xs="http://www.w3.org/2001/XMLSchema" xmlns:p="http://schemas.microsoft.com/office/2006/metadata/properties" xmlns:ns2="14b5485a-b324-499f-a9a9-ae749bf8ebae" xmlns:ns3="18125364-d089-4ae4-9f07-9fc6b000b9e7" xmlns:ns4="7719fce1-a224-4323-b59d-3b628a1ddcb2" targetNamespace="http://schemas.microsoft.com/office/2006/metadata/properties" ma:root="true" ma:fieldsID="42d67337b0350557c29523b5b89bf821" ns2:_="" ns3:_="" ns4:_="">
    <xsd:import namespace="14b5485a-b324-499f-a9a9-ae749bf8ebae"/>
    <xsd:import namespace="18125364-d089-4ae4-9f07-9fc6b000b9e7"/>
    <xsd:import namespace="7719fce1-a224-4323-b59d-3b628a1ddcb2"/>
    <xsd:element name="properties">
      <xsd:complexType>
        <xsd:sequence>
          <xsd:element name="documentManagement">
            <xsd:complexType>
              <xsd:all>
                <xsd:element ref="ns2:Salary_x0020_Schedule_x0020_Types" minOccurs="0"/>
                <xsd:element ref="ns2:Salary_x0020_Schedule_x0020_Status" minOccurs="0"/>
                <xsd:element ref="ns3:Fiscal_x0020_Year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5485a-b324-499f-a9a9-ae749bf8ebae" elementFormDefault="qualified">
    <xsd:import namespace="http://schemas.microsoft.com/office/2006/documentManagement/types"/>
    <xsd:import namespace="http://schemas.microsoft.com/office/infopath/2007/PartnerControls"/>
    <xsd:element name="Salary_x0020_Schedule_x0020_Types" ma:index="8" nillable="true" ma:displayName="Salary Schedule Types" ma:format="Dropdown" ma:indexed="true" ma:internalName="Salary_x0020_Schedule_x0020_Types">
      <xsd:simpleType>
        <xsd:union memberTypes="dms:Text">
          <xsd:simpleType>
            <xsd:restriction base="dms:Choice">
              <xsd:enumeration value="Final Schedules"/>
              <xsd:enumeration value="Proposed Schedules"/>
              <xsd:enumeration value="Part Time Schedules"/>
              <xsd:enumeration value="Pay Summaries"/>
              <xsd:enumeration value="Scheduled without roundup formula"/>
              <xsd:enumeration value="Negotiated Items"/>
              <xsd:enumeration value="Pay Differentials"/>
            </xsd:restriction>
          </xsd:simpleType>
        </xsd:union>
      </xsd:simpleType>
    </xsd:element>
    <xsd:element name="Salary_x0020_Schedule_x0020_Status" ma:index="9" nillable="true" ma:displayName="Salary Schedule Status" ma:format="Dropdown" ma:indexed="true" ma:internalName="Salary_x0020_Schedule_x0020_Status">
      <xsd:simpleType>
        <xsd:union memberTypes="dms:Text">
          <xsd:simpleType>
            <xsd:restriction base="dms:Choice">
              <xsd:enumeration value="Originals"/>
              <xsd:enumeration value="Proposed"/>
              <xsd:enumeration value="READY TO POS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25364-d089-4ae4-9f07-9fc6b000b9e7" elementFormDefault="qualified">
    <xsd:import namespace="http://schemas.microsoft.com/office/2006/documentManagement/types"/>
    <xsd:import namespace="http://schemas.microsoft.com/office/infopath/2007/PartnerControls"/>
    <xsd:element name="Fiscal_x0020_Year" ma:index="10" nillable="true" ma:displayName="Fiscal Year" ma:format="Dropdown" ma:indexed="true" ma:internalName="Fiscal_x0020_Year">
      <xsd:simpleType>
        <xsd:union memberTypes="dms:Text">
          <xsd:simpleType>
            <xsd:restriction base="dms:Choice"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  <xsd:enumeration value="2022"/>
              <xsd:enumeration value="2023"/>
              <xsd:enumeration value="2024"/>
              <xsd:enumeration value="2025"/>
              <xsd:enumeration value="2026"/>
              <xsd:enumeration value="2027"/>
              <xsd:enumeration value="2028"/>
              <xsd:enumeration value="2029"/>
              <xsd:enumeration value="2030"/>
              <xsd:enumeration value="2031"/>
              <xsd:enumeration value="2032"/>
              <xsd:enumeration value="2033"/>
              <xsd:enumeration value="2034"/>
              <xsd:enumeration value="2035"/>
              <xsd:enumeration value="2036"/>
              <xsd:enumeration value="2037"/>
              <xsd:enumeration value="2038"/>
              <xsd:enumeration value="2039"/>
              <xsd:enumeration value="2040"/>
              <xsd:enumeration value="2041"/>
              <xsd:enumeration value="2042"/>
              <xsd:enumeration value="2043"/>
              <xsd:enumeration value="2044"/>
              <xsd:enumeration value="2045"/>
              <xsd:enumeration value="2046"/>
              <xsd:enumeration value="2047"/>
              <xsd:enumeration value="2048"/>
              <xsd:enumeration value="2049"/>
              <xsd:enumeration value="2050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ce1-a224-4323-b59d-3b628a1ddc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lary_x0020_Schedule_x0020_Status xmlns="14b5485a-b324-499f-a9a9-ae749bf8ebae" xsi:nil="true"/>
    <Salary_x0020_Schedule_x0020_Types xmlns="14b5485a-b324-499f-a9a9-ae749bf8ebae" xsi:nil="true"/>
    <Fiscal_x0020_Year xmlns="18125364-d089-4ae4-9f07-9fc6b000b9e7" xsi:nil="true"/>
  </documentManagement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CE2DAC1-23A6-4615-80F0-D12C2FDC6C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b5485a-b324-499f-a9a9-ae749bf8ebae"/>
    <ds:schemaRef ds:uri="18125364-d089-4ae4-9f07-9fc6b000b9e7"/>
    <ds:schemaRef ds:uri="7719fce1-a224-4323-b59d-3b628a1ddc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9CFAFC-5E6B-4314-A7B0-AFF43C546C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322372-8563-4957-874B-404DAC96E2A6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14b5485a-b324-499f-a9a9-ae749bf8ebae"/>
    <ds:schemaRef ds:uri="7719fce1-a224-4323-b59d-3b628a1ddcb2"/>
    <ds:schemaRef ds:uri="http://www.w3.org/XML/1998/namespace"/>
    <ds:schemaRef ds:uri="18125364-d089-4ae4-9f07-9fc6b000b9e7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0739981-1429-432A-8422-92CD14382B0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Hong</dc:creator>
  <cp:lastModifiedBy>Rosa Hong</cp:lastModifiedBy>
  <dcterms:created xsi:type="dcterms:W3CDTF">2021-03-30T17:47:41Z</dcterms:created>
  <dcterms:modified xsi:type="dcterms:W3CDTF">2022-09-01T22:55:30Z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0x0101004F2A1646388543459F659DB7EDF6EF86</vt:lpwstr>
  </property>
</Properties>
</file>