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66925"/>
  <mc:AlternateContent xmlns:mc="http://schemas.openxmlformats.org/markup-compatibility/2006">
    <mc:Choice Requires="x15">
      <x15ac:absPath xmlns:x15ac="http://schemas.microsoft.com/office/spreadsheetml/2010/11/ac" url="C:\Users\rasols01\Documents\"/>
    </mc:Choice>
  </mc:AlternateContent>
  <xr:revisionPtr revIDLastSave="0" documentId="8_{FB46AB4A-9422-44D0-9D09-65996131231C}" xr6:coauthVersionLast="45" xr6:coauthVersionMax="45" xr10:uidLastSave="{00000000-0000-0000-0000-000000000000}"/>
  <workbookProtection workbookAlgorithmName="SHA-512" workbookHashValue="vFaDoJn+f+5wdOsX0ShgecFIeAhtIt8xCITlpTCkT2V1k4ujH3yyT+hCGA4zD6halzmaXH0pZXz06RtLV4x0kA==" workbookSaltValue="g8mzYp3D1v6xQErBNEO7oA==" workbookSpinCount="100000" lockStructure="1"/>
  <bookViews>
    <workbookView xWindow="-96" yWindow="-96" windowWidth="18192" windowHeight="11592" tabRatio="899" xr2:uid="{00000000-000D-0000-FFFF-FFFF00000000}"/>
  </bookViews>
  <sheets>
    <sheet name="Estimator Selector" sheetId="7" r:id="rId1"/>
    <sheet name="Commercial Estimator" sheetId="6" r:id="rId2"/>
    <sheet name="Fee Schedule" sheetId="2" r:id="rId3"/>
    <sheet name="Guidelines" sheetId="9" r:id="rId4"/>
    <sheet name="FAQs" sheetId="8" r:id="rId5"/>
    <sheet name="Policy Areas" sheetId="4" r:id="rId6"/>
    <sheet name="Impact Tax Use categories" sheetId="3" r:id="rId7"/>
    <sheet name="Blank" sheetId="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1" l="1"/>
  <c r="G23" i="6" l="1"/>
  <c r="G18" i="1"/>
  <c r="F18" i="1"/>
  <c r="F17" i="1"/>
  <c r="G17" i="1"/>
  <c r="H17" i="1" l="1"/>
  <c r="H18" i="1"/>
  <c r="G18" i="6"/>
  <c r="G19" i="6"/>
  <c r="G17" i="6"/>
  <c r="F17" i="6"/>
  <c r="F18" i="6"/>
  <c r="F19" i="6"/>
  <c r="F11" i="1" l="1"/>
  <c r="D12" i="1" l="1"/>
  <c r="G33" i="6"/>
  <c r="G32" i="6"/>
  <c r="H32" i="6" s="1"/>
  <c r="G31" i="6"/>
  <c r="H31" i="6" s="1"/>
  <c r="G30" i="6"/>
  <c r="H30" i="6" s="1"/>
  <c r="G29" i="6"/>
  <c r="H29" i="6" s="1"/>
  <c r="G28" i="6"/>
  <c r="G27" i="6"/>
  <c r="H27" i="6" s="1"/>
  <c r="G26" i="6"/>
  <c r="H26" i="6" s="1"/>
  <c r="G25" i="6"/>
  <c r="H25" i="6" s="1"/>
  <c r="G24" i="6"/>
  <c r="H24" i="6" s="1"/>
  <c r="H23" i="6"/>
  <c r="H28" i="6" l="1"/>
  <c r="G34" i="6"/>
  <c r="H18" i="6"/>
  <c r="H19" i="6"/>
  <c r="H17" i="6"/>
  <c r="F33" i="6"/>
  <c r="H33" i="6" s="1"/>
  <c r="E11" i="1"/>
  <c r="H34" i="6" l="1"/>
  <c r="F34" i="6"/>
  <c r="F12" i="1"/>
  <c r="F14" i="1" s="1"/>
  <c r="E12" i="1" l="1"/>
  <c r="G12" i="1" l="1"/>
  <c r="E14" i="1"/>
  <c r="G11" i="1" l="1"/>
  <c r="G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Majorian, Nima</author>
  </authors>
  <commentList>
    <comment ref="A16" authorId="0" shapeId="0" xr:uid="{00000000-0006-0000-0100-000001000000}">
      <text>
        <r>
          <rPr>
            <sz val="9"/>
            <color indexed="81"/>
            <rFont val="Tahoma"/>
            <family val="2"/>
          </rPr>
          <t xml:space="preserve">IBC Chapter 3
</t>
        </r>
      </text>
    </comment>
    <comment ref="C22" authorId="0" shapeId="0" xr:uid="{00000000-0006-0000-0100-000002000000}">
      <text>
        <r>
          <rPr>
            <sz val="9"/>
            <color indexed="81"/>
            <rFont val="Tahoma"/>
            <family val="2"/>
          </rPr>
          <t xml:space="preserve">Please make sure to clear the fields before entering a value.
</t>
        </r>
      </text>
    </comment>
    <comment ref="B33" authorId="0" shapeId="0" xr:uid="{00000000-0006-0000-0100-000003000000}">
      <text>
        <r>
          <rPr>
            <sz val="9"/>
            <color indexed="81"/>
            <rFont val="Tahoma"/>
            <family val="2"/>
          </rPr>
          <t xml:space="preserve">Garage Parking and utility areas taxes are currently calculated at zero rate.
</t>
        </r>
      </text>
    </comment>
  </commentList>
</comments>
</file>

<file path=xl/sharedStrings.xml><?xml version="1.0" encoding="utf-8"?>
<sst xmlns="http://schemas.openxmlformats.org/spreadsheetml/2006/main" count="222" uniqueCount="174">
  <si>
    <t>DWELLING TYPE</t>
  </si>
  <si>
    <t>SINGLE FAMILY DETACHED</t>
  </si>
  <si>
    <t>SINGLE FAMILY ATTACHED</t>
  </si>
  <si>
    <t>FARM TENANT HOUSE</t>
  </si>
  <si>
    <t>MULTIFAMILY LOW RISE</t>
  </si>
  <si>
    <t>MULTI FAMILY HIGH RISE</t>
  </si>
  <si>
    <t xml:space="preserve">SENIOR RESIDENTIAL </t>
  </si>
  <si>
    <t>RESIDENTIAL USE</t>
  </si>
  <si>
    <t>RED POLICY AREAS/METRO STATIONS</t>
  </si>
  <si>
    <t xml:space="preserve">COMMERCIAL USE </t>
  </si>
  <si>
    <t>SCHOOL IMPACT TAX PER PERMIT</t>
  </si>
  <si>
    <t>Total School Impact Tax</t>
  </si>
  <si>
    <t>Total Transportation Impact Tax</t>
  </si>
  <si>
    <t>Total Tax</t>
  </si>
  <si>
    <t>Sum</t>
  </si>
  <si>
    <t>Determine your color coded area</t>
  </si>
  <si>
    <t>R2</t>
  </si>
  <si>
    <t>R2 - R4</t>
  </si>
  <si>
    <t>I</t>
  </si>
  <si>
    <t>F, S</t>
  </si>
  <si>
    <t>M</t>
  </si>
  <si>
    <t>B, A</t>
  </si>
  <si>
    <t>A</t>
  </si>
  <si>
    <t>E</t>
  </si>
  <si>
    <t>I3</t>
  </si>
  <si>
    <t>COMMERCIAL USES</t>
  </si>
  <si>
    <t>SINGLE FAMILY DETACHED (PER UNIT)</t>
  </si>
  <si>
    <t>MULTIFAMILY LOW RISE (PER UNIT)</t>
  </si>
  <si>
    <t>CLERGY HOUSE (PER UNIT)</t>
  </si>
  <si>
    <t>STUDENT BUILT HOUSES (PER UNIT)</t>
  </si>
  <si>
    <t>SENIOR RESIDENTIAL (PER UNIT)</t>
  </si>
  <si>
    <t>MULTIFAMILY HIGH RISE (PER UNIT)</t>
  </si>
  <si>
    <t>SINGLE FAMILY ATTACHED (PER UNIT)</t>
  </si>
  <si>
    <t xml:space="preserve">https://www.montgomerycountymd.gov/council/Resources/Files/agenda/cm/2019/20190916/20190916_GOPHED2.pdf </t>
  </si>
  <si>
    <t>Developmental Impact Taxes Overview</t>
  </si>
  <si>
    <t xml:space="preserve">http://montgomerycountymd.gov/DPS/Resources/Files/Fees/Impact-Taxes-Handout.pdf         </t>
  </si>
  <si>
    <t xml:space="preserve">https://www.montgomerycountymd.gov/council/resources/files/lims/bill/2018/Signed/pdf/5840_2554_Signed_05222018.pdf </t>
  </si>
  <si>
    <t>IMPACT TAX KNOWLEDGE BASE</t>
  </si>
  <si>
    <t>Policy Area Tutorial</t>
  </si>
  <si>
    <t>ERSIDENTIAL USE</t>
  </si>
  <si>
    <t>TYPICAL USE GROUPS</t>
  </si>
  <si>
    <t>Determine your color coded</t>
  </si>
  <si>
    <t xml:space="preserve"> COMMERCIAL BUILDING-RESIDENTIAL USES </t>
  </si>
  <si>
    <t>COMMERCIAL</t>
  </si>
  <si>
    <t>2019 Impact Tax Rates</t>
  </si>
  <si>
    <t>2019 Impact Tax Fee Schedule</t>
  </si>
  <si>
    <t>School Tax</t>
  </si>
  <si>
    <t xml:space="preserve">Transportation Tax </t>
  </si>
  <si>
    <t>Total</t>
  </si>
  <si>
    <t>STORAGE</t>
  </si>
  <si>
    <t>s</t>
  </si>
  <si>
    <t xml:space="preserve">Fee Schedule: https://www.montgomerycountymd.gov/DPS/fees/Taxes.html              </t>
  </si>
  <si>
    <t>Fiscal Impact Tax Bill Sections 52-41 &amp; 52-54</t>
  </si>
  <si>
    <t>Developmental Impact Tax DPS Website</t>
  </si>
  <si>
    <t>PARKING OR UTILITY ROOM</t>
  </si>
  <si>
    <t>Amount of Surcharge</t>
  </si>
  <si>
    <t>1- Click here to be directed to county council website -  law section about color coded areas.</t>
  </si>
  <si>
    <t>2- Link to website:</t>
  </si>
  <si>
    <t>Enter your address then click the search to determine your color coded area.</t>
  </si>
  <si>
    <t>(Image A)</t>
  </si>
  <si>
    <t>Please use below instructions and links to determine your color coded policy area.</t>
  </si>
  <si>
    <t>Enter Square Footage of the house</t>
  </si>
  <si>
    <t>A, etc.</t>
  </si>
  <si>
    <t>ORANGE POLICY AREAS</t>
  </si>
  <si>
    <t>YELLOW POLICY AREAS</t>
  </si>
  <si>
    <t>GREEN POLICY AREAS</t>
  </si>
  <si>
    <t>Is building a NEW multifamily high rise?</t>
  </si>
  <si>
    <t>Is building a NEW senior residential housing?</t>
  </si>
  <si>
    <t>Is space used as NEW office space?</t>
  </si>
  <si>
    <t>Is space used as NEW industrial space?</t>
  </si>
  <si>
    <t>Is space used as NEW bio science facility?</t>
  </si>
  <si>
    <t>Is space used as NEW retail space?</t>
  </si>
  <si>
    <t>Is space used as NEW place of worship?</t>
  </si>
  <si>
    <t>Is space used as NEW private primary and secondary school?</t>
  </si>
  <si>
    <t>Is space used as NEW hospital?</t>
  </si>
  <si>
    <t>Is space used as NEW charitable philanthropic institution?</t>
  </si>
  <si>
    <t>Is space used as NEW non residential for any other use?</t>
  </si>
  <si>
    <t xml:space="preserve"> A property owner may receive an Impact Tax credit if the owner enters into a participation agreement to provide additional transportation or school capacity. A property owner may also receive a credit if they are required, through the development approval process, to build or contribute to transportation or school improvements that provided additional capacity. The Department of Transportation must calculate the credit.</t>
  </si>
  <si>
    <t>Impact taxes are not imposed on any Moderately Priced Dwelling (MPDU) or Workforce Housing units (WHU). If your development has at least 25% MPDU’s or WHU’s your entire project may be exempted from impact taxes.</t>
  </si>
  <si>
    <t>FAQs</t>
  </si>
  <si>
    <r>
      <t>3-(</t>
    </r>
    <r>
      <rPr>
        <b/>
        <sz val="11"/>
        <color theme="1"/>
        <rFont val="Calibri"/>
        <family val="2"/>
        <scheme val="minor"/>
      </rPr>
      <t>Image A</t>
    </r>
    <r>
      <rPr>
        <sz val="11"/>
        <color theme="1"/>
        <rFont val="Calibri"/>
        <family val="2"/>
        <scheme val="minor"/>
      </rPr>
      <t>) shows where to enter your address on actual website.</t>
    </r>
  </si>
  <si>
    <t xml:space="preserve">Fiscal Impact Tax Bill Sections 52-41 &amp; 52-54:  </t>
  </si>
  <si>
    <t xml:space="preserve">Additional Tax Links: </t>
  </si>
  <si>
    <t>County Impact Tax Boundaries</t>
  </si>
  <si>
    <t xml:space="preserve">County Impact Tax Boundaries:     </t>
  </si>
  <si>
    <t>Please Select Category</t>
  </si>
  <si>
    <t xml:space="preserve">Total Number of Units </t>
  </si>
  <si>
    <t>Number of MPDU Units</t>
  </si>
  <si>
    <t>Number of Demolished Units</t>
  </si>
  <si>
    <t>Square Footage</t>
  </si>
  <si>
    <t>CHRITABLE PHILATROHROPIC INST ( PER SQ.FT. GFA)</t>
  </si>
  <si>
    <t>GO</t>
  </si>
  <si>
    <t xml:space="preserve">Development Impact Taxes are set by the Montgomery County Council. This is to fund the improvements necessary to increase the transportation or public-school systems capacity. </t>
  </si>
  <si>
    <t>FAQ's</t>
  </si>
  <si>
    <t>Is original building demolished?</t>
  </si>
  <si>
    <t>Must Select Color</t>
  </si>
  <si>
    <t xml:space="preserve"> Click: Determine your color coded area</t>
  </si>
  <si>
    <t xml:space="preserve">Demolished Areas </t>
  </si>
  <si>
    <t xml:space="preserve">Residential Transportation and School Impact Tax Estimator </t>
  </si>
  <si>
    <t>Department of Permitting Services – Impact Tax Guidelines</t>
  </si>
  <si>
    <t>Fee Collections</t>
  </si>
  <si>
    <r>
      <t>Department of Permitting Services (DPS) is charged with collection of Development Impact Taxes. Impact T</t>
    </r>
    <r>
      <rPr>
        <sz val="12"/>
        <color rgb="FF000000"/>
        <rFont val="Times New Roman"/>
        <family val="1"/>
      </rPr>
      <t>axes must be paid before a final inspection can be performed.</t>
    </r>
    <r>
      <rPr>
        <sz val="12"/>
        <color theme="1"/>
        <rFont val="Times New Roman"/>
        <family val="1"/>
      </rPr>
      <t xml:space="preserve"> </t>
    </r>
  </si>
  <si>
    <t xml:space="preserve">Development impact taxes collected from developments located in the cities of Gaithersburg and Rockville must be accounted for separately according to the municipalities where the funds originated. </t>
  </si>
  <si>
    <t xml:space="preserve">This is not a DPS permit fee. DPS transfers the collected impact tax fees to Department of Transportation and Public-School.  </t>
  </si>
  <si>
    <t>Fee Assessments</t>
  </si>
  <si>
    <r>
      <t xml:space="preserve">Impact Taxes are applied only to NEW commercial and residential developments (does not exist), additions to commercial property, landfill developments and developments that are demolished and rebuilt. Development Impact Taxes are assessed per square footage of each specific permit. If a project includes several buildings with multiple permits </t>
    </r>
    <r>
      <rPr>
        <u/>
        <sz val="12"/>
        <color theme="1"/>
        <rFont val="Times New Roman"/>
        <family val="1"/>
      </rPr>
      <t>each permit MUST be calculated separately</t>
    </r>
    <r>
      <rPr>
        <sz val="12"/>
        <color theme="1"/>
        <rFont val="Times New Roman"/>
        <family val="1"/>
      </rPr>
      <t xml:space="preserve">. All square footage of the project must be accounted for (even if it not charged impact taxes). DPS will verify the total square footage per submitted permit plans and assess the impact tax fees per each permit. </t>
    </r>
  </si>
  <si>
    <r>
      <t>Links</t>
    </r>
    <r>
      <rPr>
        <sz val="12"/>
        <color theme="1"/>
        <rFont val="Times New Roman"/>
        <family val="1"/>
      </rPr>
      <t>:</t>
    </r>
  </si>
  <si>
    <t xml:space="preserve">Transportation Impact Taxes are assessed on New Residential Building, New Commercial Building and Additions to Commercial Buildings.  </t>
  </si>
  <si>
    <t>School Impact Taxes are assessed only on New (does not exist) Residential Buildings.</t>
  </si>
  <si>
    <t xml:space="preserve">Complete listing of Development Impact Taxes Fees  </t>
  </si>
  <si>
    <t xml:space="preserve">MEMORANDUM – Bill5-19, Development Impact Tax Exemptions. </t>
  </si>
  <si>
    <t>Fee Estimators</t>
  </si>
  <si>
    <r>
      <t>o</t>
    </r>
    <r>
      <rPr>
        <sz val="7"/>
        <color theme="1"/>
        <rFont val="Times New Roman"/>
        <family val="1"/>
      </rPr>
      <t xml:space="preserve">   </t>
    </r>
    <r>
      <rPr>
        <sz val="12"/>
        <color theme="1"/>
        <rFont val="Times New Roman"/>
        <family val="1"/>
      </rPr>
      <t xml:space="preserve">Fee estimator spreadsheet calculates the Impact Tax fee per one permit. </t>
    </r>
  </si>
  <si>
    <t>o   Impact fee rates are assessed per MNCPPC Color Coded Policy Area Map (green, yellow, orange, red). Click to Determine your color coded Area Website, enter your address in embedded map, zoom to an area or address then click the map at that spot to determine property color coded fee policy areas.</t>
  </si>
  <si>
    <r>
      <t>o</t>
    </r>
    <r>
      <rPr>
        <sz val="7"/>
        <color rgb="FF0563C1"/>
        <rFont val="Times New Roman"/>
        <family val="1"/>
      </rPr>
      <t xml:space="preserve">   </t>
    </r>
    <r>
      <rPr>
        <sz val="12"/>
        <color theme="1"/>
        <rFont val="Times New Roman"/>
        <family val="1"/>
      </rPr>
      <t>Select project category and click "GO". It will direct you to estimator tab.</t>
    </r>
  </si>
  <si>
    <r>
      <t>o</t>
    </r>
    <r>
      <rPr>
        <sz val="7"/>
        <color rgb="FF0563C1"/>
        <rFont val="Times New Roman"/>
        <family val="1"/>
      </rPr>
      <t xml:space="preserve">   </t>
    </r>
    <r>
      <rPr>
        <sz val="12"/>
        <color theme="1"/>
        <rFont val="Times New Roman"/>
        <family val="1"/>
      </rPr>
      <t xml:space="preserve">Select color of your property policy area. </t>
    </r>
  </si>
  <si>
    <r>
      <t>o</t>
    </r>
    <r>
      <rPr>
        <sz val="7"/>
        <color theme="1"/>
        <rFont val="Times New Roman"/>
        <family val="1"/>
      </rPr>
      <t xml:space="preserve">   </t>
    </r>
    <r>
      <rPr>
        <sz val="12"/>
        <color theme="1"/>
        <rFont val="Times New Roman"/>
        <family val="1"/>
      </rPr>
      <t xml:space="preserve">Complete the spreadsheet. </t>
    </r>
  </si>
  <si>
    <t>CLERGY HOUSE</t>
  </si>
  <si>
    <t>STUDENT BUILT HOUSE</t>
  </si>
  <si>
    <t>OFFICE (PER SQ.FT. GFA)</t>
  </si>
  <si>
    <t>RETAIL (PER SQ.FT. GFA)</t>
  </si>
  <si>
    <t>HOSPITAL (PER SQ.FT. GFA)</t>
  </si>
  <si>
    <t>OTHER NON RESIDENTIAL (PER SQ.FT. GFA)</t>
  </si>
  <si>
    <t>INDUSTRIAL (PER SQ.FT. GFA)</t>
  </si>
  <si>
    <t>BIOSCIENCE FACILITY (PER SQ.FT. GFA)</t>
  </si>
  <si>
    <t>PLACE OF WORSHIP (PER SQ.FT. GFA)</t>
  </si>
  <si>
    <t>CHARITABLE PHILATROHROPIC INST (PER SQ.FT. GFA)</t>
  </si>
  <si>
    <t>Montgomery County Commercial Development Impact Tax Fee Selector</t>
  </si>
  <si>
    <t xml:space="preserve">How do these taxes apply to my commercial project? </t>
  </si>
  <si>
    <t xml:space="preserve">When do I have to pay impact taxes? </t>
  </si>
  <si>
    <t xml:space="preserve">Are there other ways to reduce impact taxes? </t>
  </si>
  <si>
    <t>What are impact tax credits?</t>
  </si>
  <si>
    <t>Is space used as NEW storage?</t>
  </si>
  <si>
    <t>Is space used as NEW parking or utility space?</t>
  </si>
  <si>
    <t>Commercial Development Impact Tax Estimator</t>
  </si>
  <si>
    <t>SUM</t>
  </si>
  <si>
    <t>SINGLE FAMILY HOUSE SURCHARGE:  $2 PER SQUARE FOOT OF GROSS FLOOR AREA THAT EXCEEDS 3,500 SQUARE FEET, TO MAXIMUM OF 8,500 SQUARE FEET.)</t>
  </si>
  <si>
    <t>Link: Commercial Impact Tax Fee Estimator</t>
  </si>
  <si>
    <t>o  Enter property address, permit number, demolition permit number (If any), square footages, number of moderately priced                  dwelling units (MPDU).</t>
  </si>
  <si>
    <t>R-2</t>
  </si>
  <si>
    <t>R2-4</t>
  </si>
  <si>
    <t xml:space="preserve">B </t>
  </si>
  <si>
    <t>F1-2 &amp; H1-4 &amp;S</t>
  </si>
  <si>
    <t>B &amp; H1-4 &amp; S</t>
  </si>
  <si>
    <t xml:space="preserve"> M</t>
  </si>
  <si>
    <t>A3</t>
  </si>
  <si>
    <t>I2</t>
  </si>
  <si>
    <t>A &amp; B</t>
  </si>
  <si>
    <t>Any non res Use Group</t>
  </si>
  <si>
    <t>Storage</t>
  </si>
  <si>
    <t>Parking or Utility Room</t>
  </si>
  <si>
    <t>Is building a NEW multifamily low rise?</t>
  </si>
  <si>
    <t>Typical Use Groups</t>
  </si>
  <si>
    <t xml:space="preserve"> TRANSPORTATION  IMPACT TAX FEE SCHEDULE 2019</t>
  </si>
  <si>
    <t xml:space="preserve"> TRANSPORTATION IMPACT TAX FEE SCHEDULE 2019</t>
  </si>
  <si>
    <t>SCHOOL IMPACT TAX FEE SCHEDULE 2019</t>
  </si>
  <si>
    <t>$2 Per square foot</t>
  </si>
  <si>
    <t>ORANGE POLICY</t>
  </si>
  <si>
    <t xml:space="preserve">YELLOW POLICY </t>
  </si>
  <si>
    <t>GREEN POLICY</t>
  </si>
  <si>
    <t>PRIVATE ELEMENTARY &amp; SECONDARY SCHOOL (PER SQ.FT. GFA)</t>
  </si>
  <si>
    <t>Questions concerning impact-tax collections may be directed to MC311 at 240-777-0311. Please note that these rates are subject to change by the Montgomery County Council. The rate of the tax or payment due is the rate in effect on the date the tax or payment is paid. (Montgomery County Code - Section 52-42(l)).</t>
  </si>
  <si>
    <t>If you apply for a building permit for new commercial development (new building or addition) you will be assessed the Transportation Impact taxes at the current rates. The applicable rate is determined by the use category of construction (office, industrial, retail, place of worship, etc.).If you demolish a commercial building you may be entitled to a reduction or exemption of the impact tax if you rebuild a new commercial building on the same site. Reductions and exemptions are based on the square footage demolished and the square footage of new construction. Construction of the new building must begin within one year of demolition.</t>
  </si>
  <si>
    <t>Impact taxes must be paid before a final inspection can be performed.</t>
  </si>
  <si>
    <t xml:space="preserve">Useful Links: </t>
  </si>
  <si>
    <t>1- Impact Tax Use Categories</t>
  </si>
  <si>
    <t>2- Policy Areas Tutorial</t>
  </si>
  <si>
    <t>3- Determine your color coded Area - Web</t>
  </si>
  <si>
    <t>4- Fee Schedule</t>
  </si>
  <si>
    <t>7- DPS Taxes Homepage - Department of Permitting Services</t>
  </si>
  <si>
    <t>8- FAQs Link</t>
  </si>
  <si>
    <t>Note 1 - This is an estimator, and final calculations will be performed by DPS staff after final plan reviews.</t>
  </si>
  <si>
    <t xml:space="preserve">Note 2  - Demolition Credit - Reduction or exemption of impact tax maybe applied toward rebuilding new commercial building on the same site. Reductions and exemption are based on square footage demolished and square footage of new construction. Construction of new building must begin within one year of demolition. </t>
  </si>
  <si>
    <t>Note 3 - Impact taxes must be paid before a final inspection can be performed.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</si>
</sst>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164" formatCode="&quot;$&quot;#,##0.00"/>
    <numFmt numFmtId="165" formatCode="&quot;$&quot;#,##0"/>
  </numFmts>
  <fonts count="44" x14ac:knownFonts="1">
    <font>
      <sz val="11"/>
      <color theme="1"/>
      <name val="Calibri"/>
      <family val="2"/>
      <scheme val="minor"/>
    </font>
    <font>
      <b/>
      <sz val="11"/>
      <color rgb="FFFF0000"/>
      <name val="Calibri"/>
      <family val="2"/>
      <scheme val="minor"/>
    </font>
    <font>
      <u/>
      <sz val="11"/>
      <color theme="10"/>
      <name val="Calibri"/>
      <family val="2"/>
      <scheme val="minor"/>
    </font>
    <font>
      <b/>
      <sz val="16"/>
      <color rgb="FFFF0000"/>
      <name val="Calibri"/>
      <family val="2"/>
      <scheme val="minor"/>
    </font>
    <font>
      <b/>
      <sz val="11"/>
      <color theme="1"/>
      <name val="Calibri"/>
      <family val="2"/>
      <scheme val="minor"/>
    </font>
    <font>
      <sz val="11"/>
      <name val="Calibri"/>
      <family val="2"/>
      <scheme val="minor"/>
    </font>
    <font>
      <b/>
      <sz val="20"/>
      <color rgb="FFFF0000"/>
      <name val="Calibri"/>
      <family val="2"/>
      <scheme val="minor"/>
    </font>
    <font>
      <b/>
      <sz val="14"/>
      <name val="Calibri"/>
      <family val="2"/>
      <scheme val="minor"/>
    </font>
    <font>
      <b/>
      <i/>
      <sz val="16"/>
      <color rgb="FF0070C0"/>
      <name val="Calibri"/>
      <family val="2"/>
      <scheme val="minor"/>
    </font>
    <font>
      <b/>
      <sz val="20"/>
      <color theme="1"/>
      <name val="Calibri"/>
      <family val="2"/>
      <scheme val="minor"/>
    </font>
    <font>
      <b/>
      <sz val="11"/>
      <name val="Calibri"/>
      <family val="2"/>
      <scheme val="minor"/>
    </font>
    <font>
      <sz val="18"/>
      <color rgb="FFFF0000"/>
      <name val="Calibri"/>
      <family val="2"/>
      <scheme val="minor"/>
    </font>
    <font>
      <sz val="11"/>
      <color rgb="FFFF0000"/>
      <name val="Calibri"/>
      <family val="2"/>
      <scheme val="minor"/>
    </font>
    <font>
      <u/>
      <sz val="14"/>
      <color theme="10"/>
      <name val="Calibri"/>
      <family val="2"/>
      <scheme val="minor"/>
    </font>
    <font>
      <sz val="9"/>
      <color indexed="81"/>
      <name val="Tahoma"/>
      <family val="2"/>
    </font>
    <font>
      <b/>
      <sz val="12"/>
      <color theme="1"/>
      <name val="Calibri"/>
      <family val="2"/>
      <scheme val="minor"/>
    </font>
    <font>
      <sz val="11"/>
      <color rgb="FF000000"/>
      <name val="Arial"/>
      <family val="2"/>
    </font>
    <font>
      <sz val="8"/>
      <name val="Calibri"/>
      <family val="2"/>
      <scheme val="minor"/>
    </font>
    <font>
      <b/>
      <sz val="28"/>
      <color theme="1"/>
      <name val="Calibri"/>
      <family val="2"/>
      <scheme val="minor"/>
    </font>
    <font>
      <sz val="11"/>
      <color theme="0"/>
      <name val="Calibri"/>
      <family val="2"/>
      <scheme val="minor"/>
    </font>
    <font>
      <u/>
      <sz val="11"/>
      <color rgb="FFFF0000"/>
      <name val="Calibri"/>
      <family val="2"/>
      <scheme val="minor"/>
    </font>
    <font>
      <b/>
      <u/>
      <sz val="12"/>
      <color rgb="FF1F4E79"/>
      <name val="Times New Roman"/>
      <family val="1"/>
    </font>
    <font>
      <b/>
      <u/>
      <sz val="12"/>
      <color theme="1"/>
      <name val="Times New Roman"/>
      <family val="1"/>
    </font>
    <font>
      <b/>
      <u/>
      <sz val="12"/>
      <color rgb="FF2F5496"/>
      <name val="Times New Roman"/>
      <family val="1"/>
    </font>
    <font>
      <sz val="12"/>
      <color rgb="FF000000"/>
      <name val="Times New Roman"/>
      <family val="1"/>
    </font>
    <font>
      <sz val="12"/>
      <color theme="1"/>
      <name val="Times New Roman"/>
      <family val="1"/>
    </font>
    <font>
      <u/>
      <sz val="12"/>
      <color theme="1"/>
      <name val="Times New Roman"/>
      <family val="1"/>
    </font>
    <font>
      <sz val="12"/>
      <color theme="1"/>
      <name val="Courier New"/>
      <family val="3"/>
    </font>
    <font>
      <sz val="7"/>
      <color theme="1"/>
      <name val="Times New Roman"/>
      <family val="1"/>
    </font>
    <font>
      <sz val="12"/>
      <color rgb="FF0563C1"/>
      <name val="Courier New"/>
      <family val="3"/>
    </font>
    <font>
      <sz val="7"/>
      <color rgb="FF0563C1"/>
      <name val="Times New Roman"/>
      <family val="1"/>
    </font>
    <font>
      <b/>
      <sz val="11"/>
      <color theme="0"/>
      <name val="Calibri"/>
      <family val="2"/>
      <scheme val="minor"/>
    </font>
    <font>
      <u/>
      <sz val="11"/>
      <color theme="0"/>
      <name val="Calibri"/>
      <family val="2"/>
      <scheme val="minor"/>
    </font>
    <font>
      <b/>
      <sz val="14"/>
      <color theme="0"/>
      <name val="Calibri"/>
      <family val="2"/>
      <scheme val="minor"/>
    </font>
    <font>
      <b/>
      <sz val="16"/>
      <color theme="0"/>
      <name val="Calibri"/>
      <family val="2"/>
      <scheme val="minor"/>
    </font>
    <font>
      <sz val="16"/>
      <color theme="0"/>
      <name val="Calibri"/>
      <family val="2"/>
      <scheme val="minor"/>
    </font>
    <font>
      <b/>
      <sz val="20"/>
      <color theme="0"/>
      <name val="Calibri"/>
      <family val="2"/>
      <scheme val="minor"/>
    </font>
    <font>
      <b/>
      <sz val="11"/>
      <color rgb="FF0070C0"/>
      <name val="Calibri"/>
      <family val="2"/>
      <scheme val="minor"/>
    </font>
    <font>
      <sz val="11"/>
      <color rgb="FF0070C0"/>
      <name val="Calibri"/>
      <family val="2"/>
      <scheme val="minor"/>
    </font>
    <font>
      <u/>
      <sz val="11"/>
      <color rgb="FF0070C0"/>
      <name val="Calibri"/>
      <family val="2"/>
      <scheme val="minor"/>
    </font>
    <font>
      <b/>
      <u/>
      <sz val="14"/>
      <color theme="10"/>
      <name val="Calibri"/>
      <family val="2"/>
      <scheme val="minor"/>
    </font>
    <font>
      <b/>
      <sz val="9"/>
      <color rgb="FFFF0000"/>
      <name val="Calibri"/>
      <family val="2"/>
      <scheme val="minor"/>
    </font>
    <font>
      <sz val="12"/>
      <name val="Calibri"/>
      <family val="2"/>
      <scheme val="minor"/>
    </font>
    <font>
      <sz val="11"/>
      <color theme="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tint="-0.34998626667073579"/>
        <bgColor indexed="64"/>
      </patternFill>
    </fill>
  </fills>
  <borders count="32">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ck">
        <color auto="1"/>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s>
  <cellStyleXfs count="2">
    <xf numFmtId="0" fontId="0" fillId="0" borderId="0"/>
    <xf numFmtId="0" fontId="2" fillId="0" borderId="0" applyNumberFormat="0" applyFill="0" applyBorder="0" applyAlignment="0" applyProtection="0"/>
  </cellStyleXfs>
  <cellXfs count="240">
    <xf numFmtId="0" fontId="0" fillId="0" borderId="0" xfId="0"/>
    <xf numFmtId="0" fontId="2" fillId="0" borderId="0" xfId="1" applyAlignment="1">
      <alignment vertical="center"/>
    </xf>
    <xf numFmtId="0" fontId="0" fillId="0" borderId="0" xfId="0" applyAlignment="1">
      <alignment horizontal="left" vertical="center"/>
    </xf>
    <xf numFmtId="0" fontId="0" fillId="0" borderId="0" xfId="0" applyAlignment="1"/>
    <xf numFmtId="0" fontId="6" fillId="0" borderId="0" xfId="0" applyFont="1"/>
    <xf numFmtId="0" fontId="7" fillId="0" borderId="0" xfId="0" applyFont="1"/>
    <xf numFmtId="164" fontId="4" fillId="2" borderId="0" xfId="0" applyNumberFormat="1" applyFont="1" applyFill="1" applyBorder="1" applyAlignment="1" applyProtection="1">
      <alignment horizontal="center" vertical="center"/>
    </xf>
    <xf numFmtId="164" fontId="10" fillId="2" borderId="0" xfId="0" applyNumberFormat="1" applyFont="1" applyFill="1" applyBorder="1" applyAlignment="1" applyProtection="1">
      <alignment horizontal="center" vertical="center"/>
    </xf>
    <xf numFmtId="0" fontId="11" fillId="0" borderId="0" xfId="0" applyFont="1"/>
    <xf numFmtId="0" fontId="0" fillId="0" borderId="0" xfId="0" applyProtection="1"/>
    <xf numFmtId="0" fontId="0" fillId="0" borderId="0" xfId="0" applyFill="1" applyProtection="1"/>
    <xf numFmtId="0" fontId="2" fillId="0" borderId="0" xfId="1" applyAlignment="1" applyProtection="1">
      <alignment horizontal="center" vertical="center"/>
    </xf>
    <xf numFmtId="0" fontId="0" fillId="2" borderId="0" xfId="0" applyFill="1" applyProtection="1"/>
    <xf numFmtId="0" fontId="0" fillId="2" borderId="0" xfId="0" applyFill="1" applyBorder="1" applyAlignment="1" applyProtection="1"/>
    <xf numFmtId="0" fontId="0" fillId="0" borderId="0" xfId="0" applyAlignment="1" applyProtection="1"/>
    <xf numFmtId="0" fontId="0" fillId="0" borderId="0" xfId="0" applyFill="1" applyBorder="1" applyAlignment="1" applyProtection="1">
      <alignment horizontal="center" vertical="center"/>
      <protection locked="0"/>
    </xf>
    <xf numFmtId="0" fontId="12" fillId="0" borderId="0" xfId="0" applyFont="1" applyProtection="1"/>
    <xf numFmtId="164" fontId="0" fillId="0" borderId="0" xfId="0" applyNumberFormat="1" applyProtection="1"/>
    <xf numFmtId="164" fontId="0" fillId="0" borderId="0" xfId="0" applyNumberFormat="1" applyFill="1" applyProtection="1"/>
    <xf numFmtId="0" fontId="5" fillId="2" borderId="0" xfId="0" applyFont="1" applyFill="1" applyBorder="1" applyAlignment="1" applyProtection="1">
      <alignment horizontal="center" vertical="center"/>
    </xf>
    <xf numFmtId="0" fontId="2" fillId="0" borderId="0" xfId="1" applyAlignment="1" applyProtection="1">
      <alignment vertical="center"/>
    </xf>
    <xf numFmtId="0" fontId="6" fillId="0" borderId="0" xfId="0" applyFont="1" applyFill="1" applyAlignment="1" applyProtection="1">
      <alignment horizontal="center" vertical="center"/>
    </xf>
    <xf numFmtId="0" fontId="6" fillId="0" borderId="0" xfId="0" applyFont="1" applyFill="1" applyProtection="1"/>
    <xf numFmtId="0" fontId="0" fillId="0" borderId="0" xfId="0" applyBorder="1" applyProtection="1"/>
    <xf numFmtId="0" fontId="0" fillId="0" borderId="4" xfId="0" applyBorder="1" applyAlignment="1" applyProtection="1">
      <alignment horizontal="left" vertical="center"/>
    </xf>
    <xf numFmtId="0" fontId="0" fillId="0" borderId="6" xfId="0" applyBorder="1" applyAlignment="1" applyProtection="1">
      <alignment horizontal="left" vertical="center"/>
    </xf>
    <xf numFmtId="164" fontId="0" fillId="0" borderId="0" xfId="0" applyNumberFormat="1" applyAlignment="1" applyProtection="1">
      <alignment horizontal="center" vertical="center"/>
    </xf>
    <xf numFmtId="0" fontId="0" fillId="0" borderId="0" xfId="0"/>
    <xf numFmtId="0" fontId="3" fillId="0" borderId="0" xfId="0" applyFont="1" applyAlignment="1" applyProtection="1">
      <alignment horizontal="center" vertical="center"/>
    </xf>
    <xf numFmtId="0" fontId="0" fillId="0" borderId="0" xfId="0"/>
    <xf numFmtId="0" fontId="0" fillId="0" borderId="0" xfId="0" applyAlignment="1">
      <alignment wrapText="1"/>
    </xf>
    <xf numFmtId="0" fontId="0" fillId="0" borderId="0" xfId="0" applyAlignment="1">
      <alignment horizontal="center"/>
    </xf>
    <xf numFmtId="0" fontId="0" fillId="0" borderId="0" xfId="0" applyFont="1" applyAlignment="1">
      <alignment horizontal="left" vertical="center" wrapText="1"/>
    </xf>
    <xf numFmtId="0" fontId="2" fillId="0" borderId="0" xfId="1" applyFill="1" applyAlignment="1" applyProtection="1">
      <alignment horizontal="center" vertical="center"/>
    </xf>
    <xf numFmtId="0" fontId="16" fillId="0" borderId="0" xfId="0" applyFont="1" applyAlignment="1">
      <alignment vertical="center" wrapText="1"/>
    </xf>
    <xf numFmtId="0" fontId="12" fillId="0" borderId="0" xfId="0" applyFont="1" applyAlignment="1">
      <alignment horizontal="left" vertical="center" wrapText="1"/>
    </xf>
    <xf numFmtId="0" fontId="18" fillId="0" borderId="0" xfId="0" applyFont="1" applyAlignment="1">
      <alignment horizontal="center" vertical="center"/>
    </xf>
    <xf numFmtId="0" fontId="0" fillId="0" borderId="0" xfId="0" applyBorder="1"/>
    <xf numFmtId="0" fontId="2" fillId="0" borderId="0" xfId="1" applyBorder="1" applyAlignment="1"/>
    <xf numFmtId="0" fontId="10" fillId="0" borderId="0" xfId="0" applyFont="1" applyBorder="1" applyAlignment="1">
      <alignment horizontal="center" vertical="center"/>
    </xf>
    <xf numFmtId="0" fontId="15" fillId="0" borderId="0" xfId="0" applyFont="1" applyBorder="1"/>
    <xf numFmtId="0" fontId="1" fillId="2" borderId="0" xfId="0" applyFont="1" applyFill="1" applyBorder="1" applyAlignment="1" applyProtection="1">
      <alignment horizontal="center" vertical="center" wrapText="1"/>
    </xf>
    <xf numFmtId="0" fontId="0" fillId="0" borderId="0" xfId="0" applyAlignment="1" applyProtection="1">
      <alignment wrapText="1"/>
    </xf>
    <xf numFmtId="0" fontId="0" fillId="0" borderId="0" xfId="0" applyFill="1" applyAlignment="1" applyProtection="1">
      <alignment wrapText="1"/>
    </xf>
    <xf numFmtId="0" fontId="2" fillId="2" borderId="0" xfId="1" applyFill="1" applyAlignment="1" applyProtection="1">
      <alignment horizontal="center" vertical="center" wrapText="1"/>
    </xf>
    <xf numFmtId="0" fontId="0" fillId="2" borderId="0" xfId="0" applyFill="1" applyBorder="1" applyAlignment="1" applyProtection="1">
      <alignment wrapText="1"/>
    </xf>
    <xf numFmtId="164" fontId="0" fillId="2" borderId="0" xfId="0" applyNumberFormat="1" applyFill="1" applyBorder="1" applyAlignment="1" applyProtection="1">
      <alignment horizontal="center" vertical="center" wrapText="1"/>
    </xf>
    <xf numFmtId="3" fontId="5" fillId="0" borderId="0" xfId="0" applyNumberFormat="1" applyFont="1" applyBorder="1" applyAlignment="1" applyProtection="1">
      <alignment horizontal="center" vertical="center"/>
      <protection locked="0"/>
    </xf>
    <xf numFmtId="0" fontId="1" fillId="0" borderId="4" xfId="0" applyFont="1" applyBorder="1" applyAlignment="1" applyProtection="1">
      <alignment horizontal="center" vertical="center" wrapText="1"/>
    </xf>
    <xf numFmtId="7" fontId="1" fillId="0" borderId="0" xfId="0" applyNumberFormat="1" applyFont="1" applyBorder="1" applyAlignment="1" applyProtection="1">
      <alignment horizontal="center" vertical="center" wrapText="1"/>
    </xf>
    <xf numFmtId="0" fontId="0" fillId="0" borderId="0" xfId="0" applyAlignment="1">
      <alignment vertical="top" wrapText="1"/>
    </xf>
    <xf numFmtId="0" fontId="2" fillId="0" borderId="0" xfId="1" applyAlignment="1">
      <alignment vertical="top" wrapText="1"/>
    </xf>
    <xf numFmtId="164" fontId="12" fillId="0" borderId="0" xfId="0" applyNumberFormat="1" applyFont="1" applyProtection="1"/>
    <xf numFmtId="0" fontId="2" fillId="2" borderId="0" xfId="1" applyFill="1" applyAlignment="1" applyProtection="1">
      <alignment horizontal="center" vertical="center"/>
    </xf>
    <xf numFmtId="0" fontId="0" fillId="2" borderId="0" xfId="0" applyFill="1" applyBorder="1" applyAlignment="1" applyProtection="1">
      <alignment horizontal="left" vertical="center"/>
    </xf>
    <xf numFmtId="7" fontId="0" fillId="2" borderId="0" xfId="0" applyNumberFormat="1" applyFill="1" applyBorder="1" applyAlignment="1" applyProtection="1">
      <alignment horizontal="center" vertical="center"/>
    </xf>
    <xf numFmtId="164" fontId="0" fillId="2" borderId="0" xfId="0" applyNumberFormat="1" applyFill="1" applyBorder="1" applyAlignment="1" applyProtection="1">
      <alignment horizontal="center" vertical="center"/>
    </xf>
    <xf numFmtId="164" fontId="0" fillId="2" borderId="0" xfId="0" applyNumberFormat="1" applyFill="1" applyBorder="1" applyProtection="1"/>
    <xf numFmtId="0" fontId="13" fillId="2" borderId="0" xfId="1" applyFont="1" applyFill="1" applyAlignment="1" applyProtection="1">
      <alignment horizontal="center" vertical="center"/>
    </xf>
    <xf numFmtId="164" fontId="5" fillId="2" borderId="0" xfId="0" applyNumberFormat="1" applyFont="1" applyFill="1" applyBorder="1" applyAlignment="1" applyProtection="1">
      <alignment horizontal="center" vertical="center"/>
    </xf>
    <xf numFmtId="0" fontId="3" fillId="0" borderId="0" xfId="0" applyFont="1" applyAlignment="1" applyProtection="1"/>
    <xf numFmtId="0" fontId="12" fillId="0" borderId="0" xfId="0" applyFont="1" applyFill="1" applyProtection="1"/>
    <xf numFmtId="0" fontId="12" fillId="0" borderId="0" xfId="0" applyFont="1" applyAlignment="1" applyProtection="1">
      <alignment wrapText="1"/>
    </xf>
    <xf numFmtId="0" fontId="12" fillId="0" borderId="0" xfId="0" applyFont="1" applyAlignment="1" applyProtection="1">
      <alignment horizontal="center" vertical="center"/>
    </xf>
    <xf numFmtId="0" fontId="12" fillId="0" borderId="0" xfId="0" applyFont="1" applyAlignment="1" applyProtection="1">
      <alignment horizontal="left"/>
    </xf>
    <xf numFmtId="164" fontId="0" fillId="0" borderId="0" xfId="0" applyNumberFormat="1" applyBorder="1" applyAlignment="1" applyProtection="1">
      <alignment horizontal="center"/>
      <protection locked="0"/>
    </xf>
    <xf numFmtId="164" fontId="0" fillId="0" borderId="0" xfId="0" applyNumberFormat="1" applyBorder="1" applyAlignment="1" applyProtection="1">
      <alignment horizontal="center" vertical="center"/>
      <protection locked="0"/>
    </xf>
    <xf numFmtId="164" fontId="0" fillId="0" borderId="5" xfId="0" applyNumberFormat="1" applyBorder="1" applyAlignment="1" applyProtection="1">
      <alignment horizontal="center"/>
      <protection locked="0"/>
    </xf>
    <xf numFmtId="164" fontId="0" fillId="0" borderId="7" xfId="0" applyNumberFormat="1" applyBorder="1" applyAlignment="1" applyProtection="1">
      <alignment horizontal="center" vertical="center"/>
      <protection locked="0"/>
    </xf>
    <xf numFmtId="164" fontId="0" fillId="0" borderId="7" xfId="0" applyNumberFormat="1" applyBorder="1" applyAlignment="1" applyProtection="1">
      <alignment horizontal="center"/>
      <protection locked="0"/>
    </xf>
    <xf numFmtId="164" fontId="0" fillId="0" borderId="8" xfId="0" applyNumberFormat="1" applyBorder="1" applyAlignment="1" applyProtection="1">
      <alignment horizontal="center"/>
      <protection locked="0"/>
    </xf>
    <xf numFmtId="0" fontId="2" fillId="0" borderId="10" xfId="1" applyBorder="1" applyAlignment="1" applyProtection="1">
      <alignment horizontal="center" vertical="center"/>
      <protection locked="0"/>
    </xf>
    <xf numFmtId="0" fontId="22" fillId="0" borderId="0" xfId="0" applyFont="1" applyAlignment="1">
      <alignment horizontal="center" vertical="center"/>
    </xf>
    <xf numFmtId="0" fontId="23" fillId="0" borderId="0" xfId="0" applyFont="1" applyAlignment="1">
      <alignment horizontal="center" vertical="center"/>
    </xf>
    <xf numFmtId="0" fontId="25" fillId="0" borderId="0" xfId="0" applyFont="1" applyAlignment="1">
      <alignment vertical="center"/>
    </xf>
    <xf numFmtId="0" fontId="24" fillId="0" borderId="0" xfId="0" applyFont="1" applyAlignment="1">
      <alignment vertical="center"/>
    </xf>
    <xf numFmtId="0" fontId="27" fillId="0" borderId="0" xfId="0" applyFont="1" applyAlignment="1">
      <alignment horizontal="left" vertical="center" indent="5"/>
    </xf>
    <xf numFmtId="0" fontId="29" fillId="0" borderId="0" xfId="0" applyFont="1" applyAlignment="1">
      <alignment horizontal="left" vertical="center" indent="5"/>
    </xf>
    <xf numFmtId="0" fontId="24" fillId="0" borderId="0" xfId="0" applyFont="1" applyAlignment="1">
      <alignment horizontal="center" vertical="center" wrapText="1"/>
    </xf>
    <xf numFmtId="0" fontId="25" fillId="0" borderId="0" xfId="0" applyFont="1" applyAlignment="1">
      <alignment vertical="center" wrapText="1"/>
    </xf>
    <xf numFmtId="0" fontId="24" fillId="0" borderId="0" xfId="0" applyFont="1" applyAlignment="1">
      <alignment vertical="center" wrapText="1"/>
    </xf>
    <xf numFmtId="0" fontId="21" fillId="0" borderId="0" xfId="0" applyFont="1" applyAlignment="1">
      <alignment horizontal="center" vertical="center" wrapText="1"/>
    </xf>
    <xf numFmtId="0" fontId="2" fillId="0" borderId="0" xfId="1" applyFill="1" applyBorder="1" applyAlignment="1" applyProtection="1">
      <alignment horizontal="center" vertical="center" wrapText="1"/>
    </xf>
    <xf numFmtId="0" fontId="0" fillId="0" borderId="0" xfId="0" applyBorder="1" applyAlignment="1" applyProtection="1">
      <alignment horizontal="left" vertical="center"/>
    </xf>
    <xf numFmtId="0" fontId="0" fillId="0" borderId="12" xfId="0" applyBorder="1" applyAlignment="1" applyProtection="1">
      <alignment horizontal="left" vertical="center"/>
    </xf>
    <xf numFmtId="0" fontId="1" fillId="2" borderId="0" xfId="0" applyFont="1" applyFill="1" applyBorder="1" applyAlignment="1" applyProtection="1">
      <alignment horizontal="left" vertical="center" wrapText="1"/>
    </xf>
    <xf numFmtId="0" fontId="0" fillId="4" borderId="0" xfId="0" applyFill="1" applyProtection="1"/>
    <xf numFmtId="164" fontId="0" fillId="4" borderId="0" xfId="0" applyNumberFormat="1" applyFill="1" applyBorder="1" applyAlignment="1" applyProtection="1">
      <alignment wrapText="1"/>
    </xf>
    <xf numFmtId="0" fontId="0" fillId="2" borderId="0" xfId="0" applyFill="1" applyAlignment="1" applyProtection="1">
      <alignment wrapText="1"/>
    </xf>
    <xf numFmtId="0" fontId="8" fillId="0" borderId="0" xfId="0" applyFont="1" applyFill="1" applyAlignment="1" applyProtection="1"/>
    <xf numFmtId="0" fontId="0" fillId="0" borderId="0" xfId="0" applyFill="1" applyAlignment="1" applyProtection="1"/>
    <xf numFmtId="0" fontId="32" fillId="0" borderId="0" xfId="1" applyFont="1" applyFill="1" applyAlignment="1" applyProtection="1"/>
    <xf numFmtId="0" fontId="19" fillId="0" borderId="0" xfId="0" applyFont="1" applyFill="1" applyProtection="1"/>
    <xf numFmtId="0" fontId="32" fillId="0" borderId="0" xfId="1" applyFont="1" applyFill="1" applyProtection="1"/>
    <xf numFmtId="0" fontId="35" fillId="0" borderId="0" xfId="0" applyFont="1" applyFill="1" applyProtection="1"/>
    <xf numFmtId="0" fontId="31" fillId="0" borderId="0" xfId="0" applyFont="1" applyFill="1" applyProtection="1"/>
    <xf numFmtId="0" fontId="36" fillId="0" borderId="0" xfId="0" applyFont="1" applyFill="1" applyAlignment="1" applyProtection="1">
      <alignment horizontal="center" vertical="center"/>
    </xf>
    <xf numFmtId="0" fontId="34" fillId="0" borderId="0" xfId="0" applyFont="1" applyFill="1" applyAlignment="1" applyProtection="1">
      <alignment horizontal="center" vertical="center"/>
    </xf>
    <xf numFmtId="0" fontId="31" fillId="0" borderId="0" xfId="0" applyFont="1" applyFill="1" applyAlignment="1" applyProtection="1">
      <alignment horizontal="center" vertical="center" wrapText="1"/>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wrapText="1"/>
    </xf>
    <xf numFmtId="0" fontId="34" fillId="0" borderId="0" xfId="0" applyFont="1" applyFill="1" applyBorder="1" applyAlignment="1" applyProtection="1">
      <alignment horizontal="center" vertical="center" wrapText="1"/>
    </xf>
    <xf numFmtId="0" fontId="19" fillId="0" borderId="0" xfId="0" applyFont="1" applyFill="1" applyAlignment="1" applyProtection="1">
      <alignment horizontal="center" vertical="center"/>
    </xf>
    <xf numFmtId="0" fontId="19" fillId="0" borderId="0" xfId="0" applyFont="1" applyFill="1" applyBorder="1" applyAlignment="1" applyProtection="1">
      <alignment horizontal="left" vertical="center"/>
    </xf>
    <xf numFmtId="165" fontId="19" fillId="0" borderId="0" xfId="0" applyNumberFormat="1" applyFont="1" applyFill="1" applyBorder="1" applyAlignment="1" applyProtection="1">
      <alignment horizontal="center" vertical="center"/>
    </xf>
    <xf numFmtId="164" fontId="19" fillId="0" borderId="0" xfId="0" applyNumberFormat="1" applyFont="1" applyFill="1" applyBorder="1" applyAlignment="1" applyProtection="1">
      <alignment horizontal="center" vertical="center"/>
    </xf>
    <xf numFmtId="0" fontId="19" fillId="0" borderId="0" xfId="0" applyFont="1" applyFill="1" applyBorder="1" applyProtection="1"/>
    <xf numFmtId="0" fontId="19" fillId="0" borderId="0" xfId="0" applyFont="1" applyFill="1" applyBorder="1" applyAlignment="1" applyProtection="1"/>
    <xf numFmtId="0" fontId="34" fillId="0" borderId="0" xfId="0" applyFont="1" applyFill="1" applyBorder="1" applyAlignment="1" applyProtection="1">
      <alignment horizontal="center" vertical="center"/>
    </xf>
    <xf numFmtId="164" fontId="31" fillId="0" borderId="0" xfId="0" applyNumberFormat="1" applyFont="1" applyFill="1" applyBorder="1" applyAlignment="1" applyProtection="1">
      <alignment horizontal="center" vertical="center"/>
    </xf>
    <xf numFmtId="0" fontId="19" fillId="0" borderId="0" xfId="0" applyFont="1" applyFill="1" applyAlignment="1" applyProtection="1"/>
    <xf numFmtId="164" fontId="31" fillId="0" borderId="0" xfId="0" applyNumberFormat="1" applyFont="1" applyFill="1" applyBorder="1" applyAlignment="1" applyProtection="1">
      <alignment horizontal="center" vertical="center" wrapText="1"/>
    </xf>
    <xf numFmtId="0" fontId="32" fillId="0" borderId="0" xfId="1" applyFont="1" applyFill="1" applyAlignment="1" applyProtection="1">
      <alignment horizontal="center" vertical="center"/>
    </xf>
    <xf numFmtId="7" fontId="19" fillId="0" borderId="0" xfId="0" applyNumberFormat="1" applyFont="1" applyFill="1" applyBorder="1" applyAlignment="1" applyProtection="1">
      <alignment horizontal="center" vertical="center"/>
    </xf>
    <xf numFmtId="164" fontId="19" fillId="0" borderId="0" xfId="0" applyNumberFormat="1" applyFont="1" applyFill="1" applyBorder="1" applyProtection="1"/>
    <xf numFmtId="0" fontId="19" fillId="0" borderId="0" xfId="0" applyFont="1" applyFill="1" applyBorder="1" applyAlignment="1" applyProtection="1">
      <alignment horizontal="center" vertical="center"/>
    </xf>
    <xf numFmtId="1" fontId="19" fillId="0" borderId="0" xfId="0" applyNumberFormat="1" applyFont="1" applyFill="1" applyBorder="1" applyAlignment="1" applyProtection="1">
      <alignment horizontal="center" vertical="center"/>
    </xf>
    <xf numFmtId="0" fontId="20" fillId="0" borderId="0" xfId="1" applyFont="1" applyAlignment="1"/>
    <xf numFmtId="0" fontId="4" fillId="3" borderId="11" xfId="0" applyFont="1" applyFill="1" applyBorder="1" applyAlignment="1" applyProtection="1">
      <alignment horizontal="center" vertical="center" wrapText="1"/>
    </xf>
    <xf numFmtId="0" fontId="4" fillId="3" borderId="12" xfId="0" applyFont="1" applyFill="1" applyBorder="1" applyAlignment="1" applyProtection="1">
      <alignment horizontal="center" vertical="center" wrapText="1"/>
    </xf>
    <xf numFmtId="0" fontId="4" fillId="3" borderId="13" xfId="0" applyFont="1" applyFill="1" applyBorder="1" applyAlignment="1" applyProtection="1">
      <alignment horizontal="center" vertical="center" wrapText="1"/>
    </xf>
    <xf numFmtId="0" fontId="1" fillId="0" borderId="0" xfId="0" applyFont="1" applyBorder="1" applyAlignment="1"/>
    <xf numFmtId="0" fontId="0" fillId="0" borderId="0" xfId="0" applyFont="1" applyFill="1" applyBorder="1" applyProtection="1"/>
    <xf numFmtId="0" fontId="12" fillId="0" borderId="0" xfId="0" applyFont="1" applyFill="1" applyBorder="1" applyProtection="1"/>
    <xf numFmtId="0" fontId="12" fillId="0" borderId="0" xfId="0" applyFont="1" applyBorder="1" applyProtection="1"/>
    <xf numFmtId="0" fontId="12" fillId="0" borderId="0" xfId="0" applyFont="1" applyBorder="1" applyProtection="1">
      <protection locked="0"/>
    </xf>
    <xf numFmtId="0" fontId="0" fillId="0" borderId="0" xfId="0" applyFill="1" applyBorder="1" applyProtection="1"/>
    <xf numFmtId="0" fontId="0" fillId="0" borderId="0" xfId="0" applyFill="1" applyBorder="1" applyAlignment="1" applyProtection="1">
      <alignment horizontal="left"/>
    </xf>
    <xf numFmtId="0" fontId="0" fillId="0" borderId="0" xfId="0" applyFill="1" applyBorder="1" applyAlignment="1" applyProtection="1">
      <alignment horizontal="center" vertical="center"/>
    </xf>
    <xf numFmtId="0" fontId="1" fillId="2" borderId="14" xfId="0" applyFont="1" applyFill="1" applyBorder="1" applyAlignment="1" applyProtection="1">
      <alignment horizontal="center" vertical="center" wrapText="1"/>
    </xf>
    <xf numFmtId="0" fontId="1" fillId="2" borderId="15" xfId="0" applyFont="1" applyFill="1" applyBorder="1" applyAlignment="1" applyProtection="1">
      <alignment horizontal="left" vertical="center" wrapText="1"/>
    </xf>
    <xf numFmtId="0" fontId="1" fillId="2" borderId="15" xfId="0" applyFont="1" applyFill="1" applyBorder="1" applyAlignment="1" applyProtection="1">
      <alignment horizontal="center" vertical="center" wrapText="1"/>
    </xf>
    <xf numFmtId="164" fontId="1" fillId="2" borderId="15" xfId="0" applyNumberFormat="1" applyFont="1" applyFill="1" applyBorder="1" applyAlignment="1" applyProtection="1">
      <alignment horizontal="center" vertical="center" wrapText="1"/>
    </xf>
    <xf numFmtId="164" fontId="1" fillId="2" borderId="16" xfId="0" applyNumberFormat="1" applyFont="1" applyFill="1" applyBorder="1" applyAlignment="1" applyProtection="1">
      <alignment horizontal="center" vertical="center" wrapText="1"/>
    </xf>
    <xf numFmtId="0" fontId="20" fillId="0" borderId="18" xfId="1" applyFont="1" applyBorder="1" applyAlignment="1">
      <alignment horizontal="center" vertical="center"/>
    </xf>
    <xf numFmtId="0" fontId="20" fillId="0" borderId="18" xfId="1" applyFont="1" applyBorder="1" applyAlignment="1" applyProtection="1"/>
    <xf numFmtId="0" fontId="20" fillId="0" borderId="19" xfId="1" applyFont="1" applyBorder="1" applyAlignment="1"/>
    <xf numFmtId="0" fontId="12" fillId="0" borderId="21" xfId="0" applyFont="1" applyBorder="1" applyProtection="1"/>
    <xf numFmtId="0" fontId="19" fillId="0" borderId="20" xfId="0" applyFont="1" applyFill="1" applyBorder="1" applyProtection="1">
      <protection locked="0"/>
    </xf>
    <xf numFmtId="0" fontId="0" fillId="0" borderId="21" xfId="0" applyFill="1" applyBorder="1" applyProtection="1"/>
    <xf numFmtId="0" fontId="0" fillId="0" borderId="20" xfId="0" applyFill="1" applyBorder="1" applyProtection="1">
      <protection locked="0"/>
    </xf>
    <xf numFmtId="0" fontId="0" fillId="0" borderId="22" xfId="0" applyFill="1" applyBorder="1" applyProtection="1"/>
    <xf numFmtId="0" fontId="0" fillId="0" borderId="23" xfId="0" applyFill="1" applyBorder="1" applyProtection="1"/>
    <xf numFmtId="0" fontId="3" fillId="0" borderId="23" xfId="0" applyFont="1" applyFill="1" applyBorder="1" applyProtection="1"/>
    <xf numFmtId="0" fontId="0" fillId="0" borderId="24" xfId="0" applyFill="1" applyBorder="1" applyProtection="1"/>
    <xf numFmtId="0" fontId="0" fillId="0" borderId="22" xfId="0" applyFill="1" applyBorder="1" applyProtection="1">
      <protection locked="0"/>
    </xf>
    <xf numFmtId="0" fontId="0" fillId="0" borderId="25" xfId="0" applyFill="1" applyBorder="1" applyProtection="1"/>
    <xf numFmtId="0" fontId="37" fillId="0" borderId="20" xfId="0" applyFont="1" applyBorder="1" applyProtection="1"/>
    <xf numFmtId="0" fontId="3" fillId="2" borderId="0" xfId="0" applyFont="1" applyFill="1" applyBorder="1" applyAlignment="1" applyProtection="1">
      <alignment horizontal="left" vertical="center"/>
    </xf>
    <xf numFmtId="164" fontId="1" fillId="2" borderId="0" xfId="0" applyNumberFormat="1" applyFont="1" applyFill="1" applyBorder="1" applyAlignment="1" applyProtection="1">
      <alignment vertical="center"/>
    </xf>
    <xf numFmtId="0" fontId="38" fillId="0" borderId="4" xfId="0" applyFont="1" applyFill="1" applyBorder="1" applyProtection="1"/>
    <xf numFmtId="0" fontId="38" fillId="0" borderId="0" xfId="0" applyFont="1" applyFill="1" applyBorder="1" applyAlignment="1" applyProtection="1">
      <alignment horizontal="center" vertical="center"/>
    </xf>
    <xf numFmtId="0" fontId="38" fillId="0" borderId="0" xfId="0" applyFont="1" applyFill="1" applyBorder="1" applyProtection="1"/>
    <xf numFmtId="0" fontId="38" fillId="0" borderId="5" xfId="0" applyFont="1" applyFill="1" applyBorder="1" applyProtection="1"/>
    <xf numFmtId="0" fontId="38" fillId="0" borderId="0" xfId="0" applyFont="1" applyBorder="1" applyProtection="1"/>
    <xf numFmtId="0" fontId="38" fillId="0" borderId="0" xfId="0" applyFont="1" applyProtection="1"/>
    <xf numFmtId="0" fontId="38" fillId="0" borderId="4" xfId="0" applyFont="1" applyBorder="1" applyProtection="1"/>
    <xf numFmtId="0" fontId="39" fillId="0" borderId="5" xfId="1" applyFont="1" applyBorder="1" applyAlignment="1" applyProtection="1">
      <alignment vertical="center"/>
    </xf>
    <xf numFmtId="0" fontId="40" fillId="0" borderId="0" xfId="1" applyFont="1" applyAlignment="1">
      <alignment horizontal="center" vertical="center"/>
    </xf>
    <xf numFmtId="0" fontId="25" fillId="0" borderId="0" xfId="0" applyFont="1" applyAlignment="1">
      <alignment horizontal="left" vertical="center" wrapText="1" indent="5"/>
    </xf>
    <xf numFmtId="0" fontId="2" fillId="0" borderId="9" xfId="1" applyBorder="1" applyAlignment="1" applyProtection="1">
      <alignment horizontal="center" vertical="center"/>
    </xf>
    <xf numFmtId="0" fontId="2" fillId="0" borderId="11" xfId="1" applyBorder="1" applyAlignment="1" applyProtection="1">
      <alignment horizontal="center" vertical="center"/>
    </xf>
    <xf numFmtId="0" fontId="1" fillId="0" borderId="4" xfId="0" applyFont="1" applyFill="1" applyBorder="1" applyAlignment="1" applyProtection="1">
      <alignment horizontal="center" vertical="center" wrapText="1"/>
    </xf>
    <xf numFmtId="7" fontId="1" fillId="0" borderId="0" xfId="0" applyNumberFormat="1" applyFont="1" applyFill="1" applyBorder="1" applyAlignment="1" applyProtection="1">
      <alignment horizontal="center" vertical="center" wrapText="1"/>
    </xf>
    <xf numFmtId="7" fontId="1" fillId="0" borderId="0" xfId="0" applyNumberFormat="1" applyFont="1" applyFill="1" applyBorder="1" applyAlignment="1" applyProtection="1">
      <alignment horizontal="center" wrapText="1"/>
    </xf>
    <xf numFmtId="7" fontId="1" fillId="0" borderId="5" xfId="0" applyNumberFormat="1" applyFont="1" applyFill="1" applyBorder="1" applyAlignment="1" applyProtection="1">
      <alignment horizontal="center" wrapText="1"/>
    </xf>
    <xf numFmtId="0" fontId="0" fillId="0" borderId="4" xfId="0" applyFont="1" applyFill="1" applyBorder="1" applyAlignment="1" applyProtection="1">
      <alignment horizontal="left" vertical="center"/>
    </xf>
    <xf numFmtId="7" fontId="0" fillId="0" borderId="0" xfId="0" applyNumberFormat="1" applyFont="1" applyFill="1" applyBorder="1" applyAlignment="1" applyProtection="1">
      <alignment horizontal="center" vertical="center"/>
    </xf>
    <xf numFmtId="7" fontId="0" fillId="0" borderId="5" xfId="0" applyNumberFormat="1" applyFont="1" applyFill="1" applyBorder="1" applyAlignment="1" applyProtection="1">
      <alignment horizontal="center" vertical="center"/>
    </xf>
    <xf numFmtId="0" fontId="0" fillId="0" borderId="0" xfId="0" applyFont="1" applyBorder="1" applyProtection="1"/>
    <xf numFmtId="0" fontId="0" fillId="0" borderId="5" xfId="0" applyFont="1" applyBorder="1" applyProtection="1"/>
    <xf numFmtId="0" fontId="0" fillId="0" borderId="4" xfId="0" applyFont="1" applyBorder="1" applyAlignment="1" applyProtection="1">
      <alignment horizontal="left" vertical="center"/>
    </xf>
    <xf numFmtId="8" fontId="0" fillId="0" borderId="0" xfId="0" applyNumberFormat="1" applyFont="1" applyBorder="1" applyAlignment="1" applyProtection="1">
      <alignment horizontal="center" vertical="center"/>
    </xf>
    <xf numFmtId="0" fontId="0" fillId="0" borderId="4" xfId="0" applyFont="1" applyBorder="1" applyAlignment="1" applyProtection="1">
      <alignment horizontal="left" vertical="center" wrapText="1"/>
    </xf>
    <xf numFmtId="0" fontId="0" fillId="0" borderId="0" xfId="0" applyFont="1" applyBorder="1" applyAlignment="1" applyProtection="1">
      <alignment horizontal="center" vertical="center" wrapText="1"/>
    </xf>
    <xf numFmtId="7" fontId="0" fillId="0" borderId="0" xfId="0" applyNumberFormat="1" applyFont="1" applyBorder="1" applyAlignment="1" applyProtection="1">
      <alignment horizontal="center" vertical="center"/>
    </xf>
    <xf numFmtId="164" fontId="0" fillId="0" borderId="0" xfId="0" applyNumberFormat="1" applyFont="1" applyBorder="1" applyAlignment="1" applyProtection="1">
      <alignment horizontal="center" vertical="center"/>
    </xf>
    <xf numFmtId="164" fontId="0" fillId="0" borderId="0" xfId="0" applyNumberFormat="1" applyFont="1" applyBorder="1" applyAlignment="1" applyProtection="1">
      <alignment horizontal="center"/>
    </xf>
    <xf numFmtId="0" fontId="0" fillId="0" borderId="6" xfId="0" applyFont="1" applyBorder="1" applyProtection="1"/>
    <xf numFmtId="164" fontId="0" fillId="0" borderId="7" xfId="0" applyNumberFormat="1" applyFont="1" applyBorder="1" applyAlignment="1" applyProtection="1">
      <alignment horizontal="center" vertical="center"/>
    </xf>
    <xf numFmtId="0" fontId="0" fillId="0" borderId="7" xfId="0" applyFont="1" applyBorder="1" applyProtection="1"/>
    <xf numFmtId="0" fontId="0" fillId="0" borderId="8" xfId="0" applyFont="1" applyBorder="1" applyProtection="1"/>
    <xf numFmtId="0" fontId="41" fillId="0" borderId="4" xfId="0" applyFont="1" applyBorder="1" applyAlignment="1" applyProtection="1">
      <alignment horizontal="center" vertical="center"/>
    </xf>
    <xf numFmtId="0" fontId="41" fillId="0" borderId="0" xfId="0" applyFont="1" applyBorder="1" applyAlignment="1" applyProtection="1">
      <alignment horizontal="center" vertical="center"/>
    </xf>
    <xf numFmtId="0" fontId="12" fillId="0" borderId="5" xfId="0" applyFont="1" applyBorder="1" applyProtection="1"/>
    <xf numFmtId="0" fontId="0" fillId="0" borderId="0" xfId="0" applyAlignment="1" applyProtection="1">
      <alignment horizontal="left" vertical="center"/>
      <protection locked="0"/>
    </xf>
    <xf numFmtId="0" fontId="0" fillId="0" borderId="0" xfId="0" applyProtection="1">
      <protection locked="0"/>
    </xf>
    <xf numFmtId="0" fontId="2" fillId="0" borderId="0" xfId="1" applyAlignment="1" applyProtection="1">
      <alignment vertical="center"/>
      <protection locked="0"/>
    </xf>
    <xf numFmtId="0" fontId="2" fillId="0" borderId="26" xfId="1" applyBorder="1" applyAlignment="1" applyProtection="1">
      <alignment horizontal="center" vertical="center"/>
      <protection locked="0"/>
    </xf>
    <xf numFmtId="0" fontId="2" fillId="0" borderId="0" xfId="1" applyAlignment="1" applyProtection="1">
      <alignment vertical="center" wrapText="1"/>
      <protection locked="0"/>
    </xf>
    <xf numFmtId="0" fontId="2" fillId="0" borderId="0" xfId="1" applyAlignment="1" applyProtection="1">
      <alignment horizontal="left" vertical="top" wrapText="1"/>
      <protection locked="0"/>
    </xf>
    <xf numFmtId="0" fontId="2" fillId="0" borderId="0" xfId="1" applyAlignment="1" applyProtection="1">
      <alignment horizontal="left" vertical="center" wrapText="1" indent="5"/>
      <protection locked="0"/>
    </xf>
    <xf numFmtId="0" fontId="0" fillId="0" borderId="0" xfId="0" applyBorder="1" applyProtection="1">
      <protection locked="0"/>
    </xf>
    <xf numFmtId="0" fontId="0" fillId="0" borderId="0" xfId="0" applyBorder="1" applyAlignment="1" applyProtection="1">
      <alignment horizontal="left" vertical="top"/>
      <protection locked="0"/>
    </xf>
    <xf numFmtId="0" fontId="0" fillId="2" borderId="0" xfId="0" applyFill="1" applyBorder="1" applyAlignment="1" applyProtection="1">
      <alignment horizontal="center" vertical="center"/>
    </xf>
    <xf numFmtId="7" fontId="1" fillId="0" borderId="0" xfId="0" applyNumberFormat="1" applyFont="1" applyBorder="1" applyAlignment="1" applyProtection="1">
      <alignment horizontal="left" vertical="center" wrapText="1"/>
    </xf>
    <xf numFmtId="7" fontId="1" fillId="0" borderId="5" xfId="0" applyNumberFormat="1" applyFont="1" applyBorder="1" applyAlignment="1" applyProtection="1">
      <alignment horizontal="left" vertical="center" wrapText="1"/>
    </xf>
    <xf numFmtId="0" fontId="1" fillId="0" borderId="0" xfId="0" applyFont="1" applyAlignment="1" applyProtection="1">
      <alignment horizontal="left" vertical="center"/>
    </xf>
    <xf numFmtId="0" fontId="2" fillId="0" borderId="0" xfId="1" applyFill="1" applyAlignment="1" applyProtection="1">
      <alignment horizontal="left" vertical="center"/>
      <protection locked="0"/>
    </xf>
    <xf numFmtId="0" fontId="2" fillId="0" borderId="0" xfId="1" applyFill="1" applyAlignment="1" applyProtection="1">
      <alignment horizontal="left" vertical="center" wrapText="1"/>
      <protection locked="0"/>
    </xf>
    <xf numFmtId="0" fontId="2" fillId="0" borderId="0" xfId="1" applyProtection="1">
      <protection locked="0"/>
    </xf>
    <xf numFmtId="0" fontId="1" fillId="0" borderId="0" xfId="1" applyFont="1"/>
    <xf numFmtId="0" fontId="42" fillId="0" borderId="0" xfId="0" applyFont="1" applyAlignment="1" applyProtection="1">
      <alignment horizontal="left" vertical="center"/>
    </xf>
    <xf numFmtId="0" fontId="0" fillId="0" borderId="0" xfId="0" applyFont="1" applyAlignment="1" applyProtection="1">
      <alignment horizontal="left" vertical="center"/>
    </xf>
    <xf numFmtId="0" fontId="12" fillId="0" borderId="0" xfId="0" applyFont="1" applyAlignment="1" applyProtection="1">
      <alignment horizontal="left" vertical="center"/>
    </xf>
    <xf numFmtId="0" fontId="3" fillId="0" borderId="0" xfId="0" applyFont="1" applyAlignment="1" applyProtection="1">
      <alignment horizontal="left"/>
    </xf>
    <xf numFmtId="0" fontId="2" fillId="0" borderId="18" xfId="1" applyFill="1" applyBorder="1" applyAlignment="1" applyProtection="1">
      <alignment horizontal="left" vertical="center"/>
      <protection locked="0"/>
    </xf>
    <xf numFmtId="0" fontId="2" fillId="0" borderId="18" xfId="1" applyBorder="1" applyAlignment="1" applyProtection="1">
      <alignment horizontal="left" vertical="center"/>
      <protection locked="0"/>
    </xf>
    <xf numFmtId="0" fontId="2" fillId="0" borderId="17" xfId="1" applyBorder="1" applyAlignment="1" applyProtection="1">
      <alignment horizontal="left" vertical="center"/>
      <protection locked="0"/>
    </xf>
    <xf numFmtId="0" fontId="5" fillId="0" borderId="23" xfId="1" applyFont="1" applyBorder="1" applyAlignment="1" applyProtection="1">
      <alignment horizontal="left" vertical="center" wrapText="1"/>
      <protection locked="0"/>
    </xf>
    <xf numFmtId="0" fontId="3" fillId="0" borderId="0" xfId="0" applyFont="1" applyAlignment="1" applyProtection="1">
      <alignment horizontal="center" vertical="center"/>
    </xf>
    <xf numFmtId="0" fontId="43" fillId="0" borderId="0" xfId="0" applyFont="1" applyAlignment="1">
      <alignment horizontal="left" vertical="center" wrapText="1"/>
    </xf>
    <xf numFmtId="0" fontId="9" fillId="0" borderId="0" xfId="0" applyFont="1" applyFill="1" applyAlignment="1" applyProtection="1">
      <alignment horizontal="center"/>
    </xf>
    <xf numFmtId="0" fontId="6" fillId="0" borderId="0" xfId="0" applyFont="1" applyFill="1" applyAlignment="1" applyProtection="1">
      <alignment horizontal="center"/>
    </xf>
    <xf numFmtId="0" fontId="10" fillId="0" borderId="1" xfId="0" applyFont="1" applyFill="1" applyBorder="1" applyAlignment="1" applyProtection="1">
      <alignment horizontal="center" vertical="center"/>
    </xf>
    <xf numFmtId="0" fontId="10" fillId="0" borderId="2"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0" fontId="4" fillId="0" borderId="4" xfId="0" applyFont="1" applyBorder="1" applyAlignment="1" applyProtection="1">
      <alignment horizontal="center"/>
    </xf>
    <xf numFmtId="0" fontId="4" fillId="0" borderId="0" xfId="0" applyFont="1" applyBorder="1" applyAlignment="1" applyProtection="1">
      <alignment horizontal="center"/>
    </xf>
    <xf numFmtId="0" fontId="4" fillId="0" borderId="5" xfId="0" applyFont="1" applyBorder="1" applyAlignment="1" applyProtection="1">
      <alignment horizontal="center"/>
    </xf>
    <xf numFmtId="0" fontId="0" fillId="0" borderId="27" xfId="0"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31"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16" xfId="0" applyBorder="1" applyAlignment="1" applyProtection="1">
      <alignment horizontal="center" vertical="center" wrapText="1"/>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2" fillId="0" borderId="0" xfId="1" applyAlignment="1" applyProtection="1">
      <alignment horizontal="center"/>
      <protection locked="0"/>
    </xf>
    <xf numFmtId="0" fontId="2" fillId="0" borderId="0" xfId="1" applyAlignment="1" applyProtection="1">
      <alignment horizontal="center" vertical="center"/>
      <protection locked="0"/>
    </xf>
    <xf numFmtId="0" fontId="2" fillId="0" borderId="0" xfId="1" applyFill="1" applyBorder="1" applyAlignment="1" applyProtection="1">
      <alignment horizontal="center"/>
      <protection locked="0"/>
    </xf>
    <xf numFmtId="0" fontId="2" fillId="0" borderId="0" xfId="1" applyAlignment="1" applyProtection="1">
      <alignment horizontal="left" vertical="center"/>
      <protection locked="0"/>
    </xf>
    <xf numFmtId="0" fontId="33" fillId="0" borderId="0" xfId="0" applyFont="1" applyFill="1" applyAlignment="1" applyProtection="1"/>
    <xf numFmtId="0" fontId="34" fillId="0" borderId="0" xfId="0" applyFont="1" applyFill="1" applyAlignment="1" applyProtection="1"/>
    <xf numFmtId="0" fontId="32" fillId="0" borderId="0" xfId="1" applyFont="1" applyFill="1" applyAlignment="1" applyProtection="1"/>
    <xf numFmtId="0" fontId="19" fillId="0" borderId="0" xfId="0" applyFont="1" applyFill="1" applyAlignment="1" applyProtection="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A$8"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200884</xdr:colOff>
      <xdr:row>7</xdr:row>
      <xdr:rowOff>58525</xdr:rowOff>
    </xdr:from>
    <xdr:to>
      <xdr:col>0</xdr:col>
      <xdr:colOff>1647526</xdr:colOff>
      <xdr:row>8</xdr:row>
      <xdr:rowOff>171770</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200884" y="1296775"/>
          <a:ext cx="1506681" cy="29641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Red Areas</a:t>
          </a:r>
        </a:p>
      </xdr:txBody>
    </xdr:sp>
    <xdr:clientData/>
  </xdr:twoCellAnchor>
  <xdr:twoCellAnchor editAs="oneCell">
    <xdr:from>
      <xdr:col>0</xdr:col>
      <xdr:colOff>209846</xdr:colOff>
      <xdr:row>8</xdr:row>
      <xdr:rowOff>170617</xdr:rowOff>
    </xdr:from>
    <xdr:to>
      <xdr:col>0</xdr:col>
      <xdr:colOff>1639515</xdr:colOff>
      <xdr:row>10</xdr:row>
      <xdr:rowOff>96879</xdr:rowOff>
    </xdr:to>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209846" y="1592040"/>
          <a:ext cx="1497328" cy="292608"/>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Orange Areas</a:t>
          </a:r>
        </a:p>
      </xdr:txBody>
    </xdr:sp>
    <xdr:clientData/>
  </xdr:twoCellAnchor>
  <xdr:twoCellAnchor editAs="oneCell">
    <xdr:from>
      <xdr:col>0</xdr:col>
      <xdr:colOff>208671</xdr:colOff>
      <xdr:row>10</xdr:row>
      <xdr:rowOff>93540</xdr:rowOff>
    </xdr:from>
    <xdr:to>
      <xdr:col>0</xdr:col>
      <xdr:colOff>1647693</xdr:colOff>
      <xdr:row>12</xdr:row>
      <xdr:rowOff>19802</xdr:rowOff>
    </xdr:to>
    <xdr:sp macro="" textlink="">
      <xdr:nvSpPr>
        <xdr:cNvPr id="15" name="TextBox 14">
          <a:extLst>
            <a:ext uri="{FF2B5EF4-FFF2-40B4-BE49-F238E27FC236}">
              <a16:creationId xmlns:a16="http://schemas.microsoft.com/office/drawing/2014/main" id="{00000000-0008-0000-0100-00000F000000}"/>
            </a:ext>
          </a:extLst>
        </xdr:cNvPr>
        <xdr:cNvSpPr txBox="1"/>
      </xdr:nvSpPr>
      <xdr:spPr>
        <a:xfrm>
          <a:off x="208671" y="1881309"/>
          <a:ext cx="1506681" cy="29260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Yellow Areas</a:t>
          </a:r>
        </a:p>
      </xdr:txBody>
    </xdr:sp>
    <xdr:clientData/>
  </xdr:twoCellAnchor>
  <xdr:twoCellAnchor editAs="oneCell">
    <xdr:from>
      <xdr:col>0</xdr:col>
      <xdr:colOff>208533</xdr:colOff>
      <xdr:row>12</xdr:row>
      <xdr:rowOff>29434</xdr:rowOff>
    </xdr:from>
    <xdr:to>
      <xdr:col>0</xdr:col>
      <xdr:colOff>1638474</xdr:colOff>
      <xdr:row>13</xdr:row>
      <xdr:rowOff>135059</xdr:rowOff>
    </xdr:to>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208533" y="2183549"/>
          <a:ext cx="1497600" cy="288798"/>
        </a:xfrm>
        <a:prstGeom prst="rect">
          <a:avLst/>
        </a:prstGeom>
        <a:solidFill>
          <a:srgbClr val="00B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Green Areas</a:t>
          </a:r>
        </a:p>
      </xdr:txBody>
    </xdr:sp>
    <xdr:clientData/>
  </xdr:twoCellAnchor>
  <mc:AlternateContent xmlns:mc="http://schemas.openxmlformats.org/markup-compatibility/2006">
    <mc:Choice xmlns:a14="http://schemas.microsoft.com/office/drawing/2010/main" Requires="a14">
      <xdr:twoCellAnchor editAs="oneCell">
        <xdr:from>
          <xdr:col>0</xdr:col>
          <xdr:colOff>209550</xdr:colOff>
          <xdr:row>7</xdr:row>
          <xdr:rowOff>57150</xdr:rowOff>
        </xdr:from>
        <xdr:to>
          <xdr:col>0</xdr:col>
          <xdr:colOff>1638300</xdr:colOff>
          <xdr:row>8</xdr:row>
          <xdr:rowOff>152400</xdr:rowOff>
        </xdr:to>
        <xdr:sp macro="" textlink="">
          <xdr:nvSpPr>
            <xdr:cNvPr id="5221" name="Option Button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solidFill>
              <a:srgbClr val="FFFFFF" mc:Ignorable="a14" a14:legacySpreadsheetColorIndex="65">
                <a:alpha val="0"/>
              </a:srgbClr>
            </a:solidFill>
            <a:ln w="12700">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8</xdr:row>
          <xdr:rowOff>171450</xdr:rowOff>
        </xdr:from>
        <xdr:to>
          <xdr:col>0</xdr:col>
          <xdr:colOff>1638300</xdr:colOff>
          <xdr:row>10</xdr:row>
          <xdr:rowOff>95250</xdr:rowOff>
        </xdr:to>
        <xdr:sp macro="" textlink="">
          <xdr:nvSpPr>
            <xdr:cNvPr id="5222" name="Option Button 102" hidden="1">
              <a:extLst>
                <a:ext uri="{63B3BB69-23CF-44E3-9099-C40C66FF867C}">
                  <a14:compatExt spid="_x0000_s5222"/>
                </a:ext>
                <a:ext uri="{FF2B5EF4-FFF2-40B4-BE49-F238E27FC236}">
                  <a16:creationId xmlns:a16="http://schemas.microsoft.com/office/drawing/2014/main" id="{00000000-0008-0000-0100-000066140000}"/>
                </a:ext>
              </a:extLst>
            </xdr:cNvPr>
            <xdr:cNvSpPr/>
          </xdr:nvSpPr>
          <xdr:spPr bwMode="auto">
            <a:xfrm>
              <a:off x="0" y="0"/>
              <a:ext cx="0" cy="0"/>
            </a:xfrm>
            <a:prstGeom prst="rect">
              <a:avLst/>
            </a:prstGeom>
            <a:solidFill>
              <a:srgbClr val="FFFFFF" mc:Ignorable="a14" a14:legacySpreadsheetColorIndex="65">
                <a:alpha val="0"/>
              </a:srgbClr>
            </a:solidFill>
            <a:ln w="12700">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10</xdr:row>
          <xdr:rowOff>106680</xdr:rowOff>
        </xdr:from>
        <xdr:to>
          <xdr:col>0</xdr:col>
          <xdr:colOff>1638300</xdr:colOff>
          <xdr:row>12</xdr:row>
          <xdr:rowOff>19050</xdr:rowOff>
        </xdr:to>
        <xdr:sp macro="" textlink="">
          <xdr:nvSpPr>
            <xdr:cNvPr id="5223" name="Option Button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solidFill>
              <a:srgbClr val="FF8080" mc:Ignorable="a14" a14:legacySpreadsheetColorIndex="29">
                <a:alpha val="0"/>
              </a:srgbClr>
            </a:solidFill>
            <a:ln w="12700">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12</xdr:row>
          <xdr:rowOff>38100</xdr:rowOff>
        </xdr:from>
        <xdr:to>
          <xdr:col>0</xdr:col>
          <xdr:colOff>1638300</xdr:colOff>
          <xdr:row>13</xdr:row>
          <xdr:rowOff>133350</xdr:rowOff>
        </xdr:to>
        <xdr:sp macro="" textlink="">
          <xdr:nvSpPr>
            <xdr:cNvPr id="5224" name="Option Button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solidFill>
              <a:srgbClr val="FFFFFF" mc:Ignorable="a14" a14:legacySpreadsheetColorIndex="65">
                <a:alpha val="0"/>
              </a:srgbClr>
            </a:solidFill>
            <a:ln w="127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38102</xdr:colOff>
      <xdr:row>7</xdr:row>
      <xdr:rowOff>59735</xdr:rowOff>
    </xdr:from>
    <xdr:to>
      <xdr:col>16</xdr:col>
      <xdr:colOff>28575</xdr:colOff>
      <xdr:row>42</xdr:row>
      <xdr:rowOff>9525</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alphaModFix/>
        </a:blip>
        <a:stretch>
          <a:fillRect/>
        </a:stretch>
      </xdr:blipFill>
      <xdr:spPr>
        <a:xfrm>
          <a:off x="38102" y="1402760"/>
          <a:ext cx="10229848" cy="6617290"/>
        </a:xfrm>
        <a:prstGeom prst="rect">
          <a:avLst/>
        </a:prstGeom>
        <a:effectLst>
          <a:glow rad="127000">
            <a:schemeClr val="accent1">
              <a:alpha val="0"/>
            </a:schemeClr>
          </a:glow>
          <a:outerShdw algn="ctr" rotWithShape="0">
            <a:srgbClr val="000000">
              <a:alpha val="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14</xdr:col>
      <xdr:colOff>38100</xdr:colOff>
      <xdr:row>60</xdr:row>
      <xdr:rowOff>49493</xdr:rowOff>
    </xdr:to>
    <xdr:pic>
      <xdr:nvPicPr>
        <xdr:cNvPr id="13" name="Picture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a:stretch>
          <a:fillRect/>
        </a:stretch>
      </xdr:blipFill>
      <xdr:spPr>
        <a:xfrm>
          <a:off x="0" y="3380213"/>
          <a:ext cx="8494441" cy="10573457"/>
        </a:xfrm>
        <a:prstGeom prst="rect">
          <a:avLst/>
        </a:prstGeom>
      </xdr:spPr>
    </xdr:pic>
    <xdr:clientData/>
  </xdr:twoCellAnchor>
  <xdr:twoCellAnchor editAs="oneCell">
    <xdr:from>
      <xdr:col>0</xdr:col>
      <xdr:colOff>0</xdr:colOff>
      <xdr:row>49</xdr:row>
      <xdr:rowOff>0</xdr:rowOff>
    </xdr:from>
    <xdr:to>
      <xdr:col>14</xdr:col>
      <xdr:colOff>94134</xdr:colOff>
      <xdr:row>102</xdr:row>
      <xdr:rowOff>70801</xdr:rowOff>
    </xdr:to>
    <xdr:pic>
      <xdr:nvPicPr>
        <xdr:cNvPr id="18" name="Picture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2"/>
        <a:stretch>
          <a:fillRect/>
        </a:stretch>
      </xdr:blipFill>
      <xdr:spPr>
        <a:xfrm>
          <a:off x="0" y="14275884"/>
          <a:ext cx="8550475" cy="9921044"/>
        </a:xfrm>
        <a:prstGeom prst="rect">
          <a:avLst/>
        </a:prstGeom>
      </xdr:spPr>
    </xdr:pic>
    <xdr:clientData/>
  </xdr:twoCellAnchor>
  <xdr:twoCellAnchor editAs="oneCell">
    <xdr:from>
      <xdr:col>0</xdr:col>
      <xdr:colOff>0</xdr:colOff>
      <xdr:row>103</xdr:row>
      <xdr:rowOff>11616</xdr:rowOff>
    </xdr:from>
    <xdr:to>
      <xdr:col>14</xdr:col>
      <xdr:colOff>38868</xdr:colOff>
      <xdr:row>159</xdr:row>
      <xdr:rowOff>144965</xdr:rowOff>
    </xdr:to>
    <xdr:pic>
      <xdr:nvPicPr>
        <xdr:cNvPr id="20" name="Picture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3"/>
        <a:stretch>
          <a:fillRect/>
        </a:stretch>
      </xdr:blipFill>
      <xdr:spPr>
        <a:xfrm>
          <a:off x="0" y="19340396"/>
          <a:ext cx="8495209" cy="10541154"/>
        </a:xfrm>
        <a:prstGeom prst="rect">
          <a:avLst/>
        </a:prstGeom>
      </xdr:spPr>
    </xdr:pic>
    <xdr:clientData/>
  </xdr:twoCellAnchor>
  <xdr:twoCellAnchor editAs="oneCell">
    <xdr:from>
      <xdr:col>0</xdr:col>
      <xdr:colOff>0</xdr:colOff>
      <xdr:row>157</xdr:row>
      <xdr:rowOff>69696</xdr:rowOff>
    </xdr:from>
    <xdr:to>
      <xdr:col>14</xdr:col>
      <xdr:colOff>76200</xdr:colOff>
      <xdr:row>191</xdr:row>
      <xdr:rowOff>91415</xdr:rowOff>
    </xdr:to>
    <xdr:pic>
      <xdr:nvPicPr>
        <xdr:cNvPr id="21" name="Picture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4"/>
        <a:stretch>
          <a:fillRect/>
        </a:stretch>
      </xdr:blipFill>
      <xdr:spPr>
        <a:xfrm>
          <a:off x="0" y="29434574"/>
          <a:ext cx="8532541" cy="634074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des.iccsafe.org/content/IBC2015/chapter-3-use-and-occupancy-classification?site_type=public" TargetMode="External"/><Relationship Id="rId3" Type="http://schemas.openxmlformats.org/officeDocument/2006/relationships/hyperlink" Target="https://codes.iccsafe.org/content/IBC2015/chapter-3-use-and-occupancy-classification?site_type=public" TargetMode="External"/><Relationship Id="rId7" Type="http://schemas.openxmlformats.org/officeDocument/2006/relationships/hyperlink" Target="https://codes.iccsafe.org/content/IBC2015/chapter-3-use-and-occupancy-classification?site_type=public" TargetMode="External"/><Relationship Id="rId2" Type="http://schemas.openxmlformats.org/officeDocument/2006/relationships/hyperlink" Target="https://codes.iccsafe.org/content/IBC2015/chapter-3-use-and-occupancy-classification?site_type=public" TargetMode="External"/><Relationship Id="rId1" Type="http://schemas.openxmlformats.org/officeDocument/2006/relationships/hyperlink" Target="https://codes.iccsafe.org/content/IBC2015/chapter-3-use-and-occupancy-classification?site_type=public" TargetMode="External"/><Relationship Id="rId6" Type="http://schemas.openxmlformats.org/officeDocument/2006/relationships/hyperlink" Target="https://codes.iccsafe.org/content/IBC2015/chapter-3-use-and-occupancy-classification?site_type=public" TargetMode="External"/><Relationship Id="rId5" Type="http://schemas.openxmlformats.org/officeDocument/2006/relationships/hyperlink" Target="https://codes.iccsafe.org/content/IBC2015/chapter-3-use-and-occupancy-classification?site_type=public" TargetMode="External"/><Relationship Id="rId4" Type="http://schemas.openxmlformats.org/officeDocument/2006/relationships/hyperlink" Target="https://codes.iccsafe.org/content/IBC2015/chapter-3-use-and-occupancy-classification?site_type=public"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hyperlink" Target="https://codes.iccsafe.org/content/IBC2015/chapter-3-use-and-occupancy-classification?site_type=public" TargetMode="External"/><Relationship Id="rId7" Type="http://schemas.openxmlformats.org/officeDocument/2006/relationships/vmlDrawing" Target="../drawings/vmlDrawing1.vml"/><Relationship Id="rId12" Type="http://schemas.openxmlformats.org/officeDocument/2006/relationships/comments" Target="../comments1.xml"/><Relationship Id="rId2" Type="http://schemas.openxmlformats.org/officeDocument/2006/relationships/hyperlink" Target="https://codes.iccsafe.org/content/IBC2015/chapter-3-use-and-occupancy-classification?site_type=public" TargetMode="External"/><Relationship Id="rId1" Type="http://schemas.openxmlformats.org/officeDocument/2006/relationships/hyperlink" Target="https://codes.iccsafe.org/content/IBC2015/chapter-3-use-and-occupancy-classification?site_type=public" TargetMode="External"/><Relationship Id="rId6" Type="http://schemas.openxmlformats.org/officeDocument/2006/relationships/drawing" Target="../drawings/drawing1.xml"/><Relationship Id="rId11" Type="http://schemas.openxmlformats.org/officeDocument/2006/relationships/ctrlProp" Target="../ctrlProps/ctrlProp4.xml"/><Relationship Id="rId5" Type="http://schemas.openxmlformats.org/officeDocument/2006/relationships/printerSettings" Target="../printerSettings/printerSettings2.bin"/><Relationship Id="rId10" Type="http://schemas.openxmlformats.org/officeDocument/2006/relationships/ctrlProp" Target="../ctrlProps/ctrlProp3.xml"/><Relationship Id="rId4" Type="http://schemas.openxmlformats.org/officeDocument/2006/relationships/hyperlink" Target="https://montgomeryplanning.org/resources/subdivision-staging-policy-area-map/" TargetMode="External"/><Relationship Id="rId9"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montgomerycountymd.gov/DPS/Resources/Files/Fees/Impact-Taxes-Handout.pdf" TargetMode="External"/><Relationship Id="rId1" Type="http://schemas.openxmlformats.org/officeDocument/2006/relationships/hyperlink" Target="https://montgomeryplanning.org/resources/subdivision-staging-policy-area-map/"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ontgomerycountymd.gov/DPS/Resources/Files/Fees/Impact-Taxes-Handout.pdf" TargetMode="External"/><Relationship Id="rId7" Type="http://schemas.openxmlformats.org/officeDocument/2006/relationships/printerSettings" Target="../printerSettings/printerSettings4.bin"/><Relationship Id="rId2" Type="http://schemas.openxmlformats.org/officeDocument/2006/relationships/hyperlink" Target="https://www.montgomerycountymd.gov/DPS/Resources/Files/Fees/Impact-Taxes-Handout.pdf" TargetMode="External"/><Relationship Id="rId1" Type="http://schemas.openxmlformats.org/officeDocument/2006/relationships/hyperlink" Target="https://www.montgomerycountymd.gov/DPS/Resources/Files/Fees/Impact-Taxes-Handout.pdf" TargetMode="External"/><Relationship Id="rId6" Type="http://schemas.openxmlformats.org/officeDocument/2006/relationships/hyperlink" Target="https://montgomeryplanning.org/resources/subdivision-staging-policy-area-map/" TargetMode="External"/><Relationship Id="rId5" Type="http://schemas.openxmlformats.org/officeDocument/2006/relationships/hyperlink" Target="https://www.montgomerycountymd.gov/DPS/fees/Taxes.html" TargetMode="External"/><Relationship Id="rId4" Type="http://schemas.openxmlformats.org/officeDocument/2006/relationships/hyperlink" Target="https://www.montgomerycountymd.gov/council/Resources/Files/agenda/cm/2019/20190916/20190916_GOPHED2.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montgomeryplanning.org/resources/subdivision-staging-policy-area-map/" TargetMode="External"/><Relationship Id="rId2" Type="http://schemas.openxmlformats.org/officeDocument/2006/relationships/hyperlink" Target="https://www.montgomerycountymd.gov/council/resources/files/lims/bill/2018/Signed/pdf/5840_2554_Signed_05222018.pdf" TargetMode="External"/><Relationship Id="rId1" Type="http://schemas.openxmlformats.org/officeDocument/2006/relationships/hyperlink" Target="https://www.montgomerycountymd.gov/council/Resources/Files/agenda/cm/2019/20190916/20190916_GOPHED2.pdf" TargetMode="External"/><Relationship Id="rId6" Type="http://schemas.openxmlformats.org/officeDocument/2006/relationships/printerSettings" Target="../printerSettings/printerSettings5.bin"/><Relationship Id="rId5" Type="http://schemas.openxmlformats.org/officeDocument/2006/relationships/hyperlink" Target="https://www.montgomerycountymd.gov/DPS/fees/Taxes.html" TargetMode="External"/><Relationship Id="rId4" Type="http://schemas.openxmlformats.org/officeDocument/2006/relationships/hyperlink" Target="https://www.montgomerycountymd.gov/DPS/fees/Taxes.html"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montgomeryplanning.org/resources/subdivision-staging-policy-area-map/" TargetMode="External"/><Relationship Id="rId1" Type="http://schemas.openxmlformats.org/officeDocument/2006/relationships/hyperlink" Target="https://montgomeryplanning.org/planning/countywide/subdivision-staging-policy/"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hyperlink" Target="http://montgomerycountymd.gov/DPS/Resources/Files/Fees/Impact-Taxes-Handout.pdf" TargetMode="External"/><Relationship Id="rId2" Type="http://schemas.openxmlformats.org/officeDocument/2006/relationships/hyperlink" Target="https://www.montgomerycountymd.gov/council/Resources/Files/agenda/cm/2019/20190916/20190916_GOPHED2.pdf" TargetMode="External"/><Relationship Id="rId1" Type="http://schemas.openxmlformats.org/officeDocument/2006/relationships/hyperlink" Target="https://www.montgomerycountymd.gov/DPS/fees/Taxes.html" TargetMode="External"/><Relationship Id="rId6" Type="http://schemas.openxmlformats.org/officeDocument/2006/relationships/drawing" Target="../drawings/drawing3.xml"/><Relationship Id="rId5" Type="http://schemas.openxmlformats.org/officeDocument/2006/relationships/printerSettings" Target="../printerSettings/printerSettings7.bin"/><Relationship Id="rId4" Type="http://schemas.openxmlformats.org/officeDocument/2006/relationships/hyperlink" Target="https://www.montgomerycountymd.gov/council/resources/files/lims/bill/2018/Signed/pdf/5840_2554_Signed_05222018.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montgomeryplanning.org/resources/subdivision-staging-policy-area-ma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E19"/>
  <sheetViews>
    <sheetView tabSelected="1" workbookViewId="0">
      <selection activeCell="D16" sqref="D16"/>
    </sheetView>
  </sheetViews>
  <sheetFormatPr defaultColWidth="9.15625" defaultRowHeight="14.4" x14ac:dyDescent="0.55000000000000004"/>
  <cols>
    <col min="1" max="1" width="2.83984375" style="9" customWidth="1"/>
    <col min="2" max="2" width="21.578125" style="9" customWidth="1"/>
    <col min="3" max="3" width="55.41796875" style="9" bestFit="1" customWidth="1"/>
    <col min="4" max="4" width="22.83984375" style="9" customWidth="1"/>
    <col min="5" max="5" width="19" style="9" customWidth="1"/>
    <col min="6" max="6" width="34" style="9" customWidth="1"/>
    <col min="7" max="16384" width="9.15625" style="9"/>
  </cols>
  <sheetData>
    <row r="2" spans="2:5" ht="20.399999999999999" x14ac:dyDescent="0.75">
      <c r="B2" s="205" t="s">
        <v>127</v>
      </c>
      <c r="C2" s="205"/>
      <c r="D2" s="205"/>
      <c r="E2" s="82"/>
    </row>
    <row r="3" spans="2:5" ht="24.75" customHeight="1" thickBot="1" x14ac:dyDescent="0.6">
      <c r="B3" s="118" t="s">
        <v>152</v>
      </c>
      <c r="C3" s="119" t="s">
        <v>43</v>
      </c>
      <c r="D3" s="120" t="s">
        <v>85</v>
      </c>
    </row>
    <row r="4" spans="2:5" ht="14.7" thickTop="1" x14ac:dyDescent="0.55000000000000004">
      <c r="B4" s="160" t="s">
        <v>139</v>
      </c>
      <c r="C4" s="83" t="s">
        <v>151</v>
      </c>
      <c r="D4" s="71" t="s">
        <v>91</v>
      </c>
    </row>
    <row r="5" spans="2:5" x14ac:dyDescent="0.55000000000000004">
      <c r="B5" s="160" t="s">
        <v>139</v>
      </c>
      <c r="C5" s="83" t="s">
        <v>66</v>
      </c>
      <c r="D5" s="71" t="s">
        <v>91</v>
      </c>
    </row>
    <row r="6" spans="2:5" x14ac:dyDescent="0.55000000000000004">
      <c r="B6" s="160" t="s">
        <v>140</v>
      </c>
      <c r="C6" s="83" t="s">
        <v>67</v>
      </c>
      <c r="D6" s="71" t="s">
        <v>91</v>
      </c>
    </row>
    <row r="7" spans="2:5" x14ac:dyDescent="0.55000000000000004">
      <c r="B7" s="160" t="s">
        <v>140</v>
      </c>
      <c r="C7" s="83" t="s">
        <v>94</v>
      </c>
      <c r="D7" s="71" t="s">
        <v>91</v>
      </c>
    </row>
    <row r="8" spans="2:5" x14ac:dyDescent="0.55000000000000004">
      <c r="B8" s="160" t="s">
        <v>141</v>
      </c>
      <c r="C8" s="83" t="s">
        <v>68</v>
      </c>
      <c r="D8" s="71" t="s">
        <v>91</v>
      </c>
    </row>
    <row r="9" spans="2:5" x14ac:dyDescent="0.55000000000000004">
      <c r="B9" s="160" t="s">
        <v>142</v>
      </c>
      <c r="C9" s="83" t="s">
        <v>69</v>
      </c>
      <c r="D9" s="71" t="s">
        <v>91</v>
      </c>
    </row>
    <row r="10" spans="2:5" x14ac:dyDescent="0.55000000000000004">
      <c r="B10" s="160" t="s">
        <v>143</v>
      </c>
      <c r="C10" s="83" t="s">
        <v>70</v>
      </c>
      <c r="D10" s="71" t="s">
        <v>91</v>
      </c>
    </row>
    <row r="11" spans="2:5" x14ac:dyDescent="0.55000000000000004">
      <c r="B11" s="160" t="s">
        <v>144</v>
      </c>
      <c r="C11" s="83" t="s">
        <v>71</v>
      </c>
      <c r="D11" s="71" t="s">
        <v>91</v>
      </c>
    </row>
    <row r="12" spans="2:5" x14ac:dyDescent="0.55000000000000004">
      <c r="B12" s="160" t="s">
        <v>145</v>
      </c>
      <c r="C12" s="83" t="s">
        <v>72</v>
      </c>
      <c r="D12" s="71" t="s">
        <v>91</v>
      </c>
    </row>
    <row r="13" spans="2:5" x14ac:dyDescent="0.55000000000000004">
      <c r="B13" s="160" t="s">
        <v>23</v>
      </c>
      <c r="C13" s="83" t="s">
        <v>73</v>
      </c>
      <c r="D13" s="71" t="s">
        <v>91</v>
      </c>
    </row>
    <row r="14" spans="2:5" x14ac:dyDescent="0.55000000000000004">
      <c r="B14" s="160" t="s">
        <v>146</v>
      </c>
      <c r="C14" s="83" t="s">
        <v>74</v>
      </c>
      <c r="D14" s="71" t="s">
        <v>91</v>
      </c>
    </row>
    <row r="15" spans="2:5" x14ac:dyDescent="0.55000000000000004">
      <c r="B15" s="160" t="s">
        <v>147</v>
      </c>
      <c r="C15" s="83" t="s">
        <v>75</v>
      </c>
      <c r="D15" s="71" t="s">
        <v>91</v>
      </c>
    </row>
    <row r="16" spans="2:5" x14ac:dyDescent="0.55000000000000004">
      <c r="B16" s="160" t="s">
        <v>148</v>
      </c>
      <c r="C16" s="83" t="s">
        <v>76</v>
      </c>
      <c r="D16" s="71" t="s">
        <v>91</v>
      </c>
    </row>
    <row r="17" spans="2:4" x14ac:dyDescent="0.55000000000000004">
      <c r="B17" s="160" t="s">
        <v>149</v>
      </c>
      <c r="C17" s="83" t="s">
        <v>132</v>
      </c>
      <c r="D17" s="71" t="s">
        <v>91</v>
      </c>
    </row>
    <row r="18" spans="2:4" ht="14.7" thickBot="1" x14ac:dyDescent="0.6">
      <c r="B18" s="161" t="s">
        <v>150</v>
      </c>
      <c r="C18" s="84" t="s">
        <v>133</v>
      </c>
      <c r="D18" s="188" t="s">
        <v>91</v>
      </c>
    </row>
    <row r="19" spans="2:4" ht="14.7" thickTop="1" x14ac:dyDescent="0.55000000000000004"/>
  </sheetData>
  <sheetProtection algorithmName="SHA-512" hashValue="2yak7uqB/1C+XM+TENuoOsEujhGZRPUfGhUqR8YZXaRRh1sN5fIGiKA7BWuw5BZsZtKImCtDuawO+9lzb+Daaw==" saltValue="RMefkfFEPV2SUpm8U5IeVg==" spinCount="100000" sheet="1" selectLockedCells="1"/>
  <mergeCells count="1">
    <mergeCell ref="B2:D2"/>
  </mergeCells>
  <hyperlinks>
    <hyperlink ref="D5" location="'Commercial Estimator'!C18" display="GO" xr:uid="{00000000-0004-0000-0000-000000000000}"/>
    <hyperlink ref="B5" r:id="rId1" display="R3" xr:uid="{00000000-0004-0000-0000-000001000000}"/>
    <hyperlink ref="B6" r:id="rId2" display="R3" xr:uid="{00000000-0004-0000-0000-000002000000}"/>
    <hyperlink ref="B8" r:id="rId3" display="R3" xr:uid="{00000000-0004-0000-0000-000003000000}"/>
    <hyperlink ref="B9:B17" r:id="rId4" display="R3" xr:uid="{00000000-0004-0000-0000-000004000000}"/>
    <hyperlink ref="B17" r:id="rId5" display="R3" xr:uid="{00000000-0004-0000-0000-000005000000}"/>
    <hyperlink ref="B18" r:id="rId6" display="R3" xr:uid="{00000000-0004-0000-0000-000006000000}"/>
    <hyperlink ref="D4" location="'Commercial Estimator'!C17" display="GO" xr:uid="{00000000-0004-0000-0000-000007000000}"/>
    <hyperlink ref="B7" r:id="rId7" display="R3" xr:uid="{00000000-0004-0000-0000-000008000000}"/>
    <hyperlink ref="D6" location="'Commercial Estimator'!C19" display="GO" xr:uid="{00000000-0004-0000-0000-000009000000}"/>
    <hyperlink ref="D9" location="'Commercial Estimator'!C24" display="GO" xr:uid="{00000000-0004-0000-0000-00000A000000}"/>
    <hyperlink ref="D12" location="'Commercial Estimator'!C27" display="GO" xr:uid="{00000000-0004-0000-0000-00000B000000}"/>
    <hyperlink ref="D15" location="'Commercial Estimator'!C30" display="GO" xr:uid="{00000000-0004-0000-0000-00000C000000}"/>
    <hyperlink ref="D18" location="'Commercial Estimator'!C33" display="GO" xr:uid="{00000000-0004-0000-0000-00000D000000}"/>
    <hyperlink ref="D8" location="'Commercial Estimator'!C23" display="GO" xr:uid="{00000000-0004-0000-0000-00000E000000}"/>
    <hyperlink ref="D11" location="'Commercial Estimator'!C26" display="GO" xr:uid="{00000000-0004-0000-0000-00000F000000}"/>
    <hyperlink ref="D14" location="'Commercial Estimator'!C29" display="GO" xr:uid="{00000000-0004-0000-0000-000010000000}"/>
    <hyperlink ref="D17" location="'Commercial Estimator'!C32" display="GO" xr:uid="{00000000-0004-0000-0000-000011000000}"/>
    <hyperlink ref="D7" location="'Commercial Estimator'!D23" display="GO" xr:uid="{00000000-0004-0000-0000-000012000000}"/>
    <hyperlink ref="D10" location="'Commercial Estimator'!C25" display="GO" xr:uid="{00000000-0004-0000-0000-000013000000}"/>
    <hyperlink ref="D13" location="'Commercial Estimator'!C28" display="GO" xr:uid="{00000000-0004-0000-0000-000014000000}"/>
    <hyperlink ref="D16" location="'Commercial Estimator'!C31" display="GO" xr:uid="{00000000-0004-0000-0000-000015000000}"/>
    <hyperlink ref="B4" r:id="rId8" display="R3" xr:uid="{00000000-0004-0000-0000-000016000000}"/>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K40"/>
  <sheetViews>
    <sheetView zoomScale="70" zoomScaleNormal="70" workbookViewId="0">
      <selection activeCell="D28" sqref="D28"/>
    </sheetView>
  </sheetViews>
  <sheetFormatPr defaultColWidth="9.15625" defaultRowHeight="14.4" x14ac:dyDescent="0.55000000000000004"/>
  <cols>
    <col min="1" max="1" width="28.578125" style="9" customWidth="1"/>
    <col min="2" max="2" width="69.15625" style="9" customWidth="1"/>
    <col min="3" max="3" width="12.578125" style="9" customWidth="1"/>
    <col min="4" max="4" width="17.15625" style="9" customWidth="1"/>
    <col min="5" max="5" width="16.68359375" style="9" customWidth="1"/>
    <col min="6" max="6" width="21.578125" style="9" customWidth="1"/>
    <col min="7" max="7" width="23.26171875" style="9" customWidth="1"/>
    <col min="8" max="8" width="29.15625" style="9" customWidth="1"/>
    <col min="9" max="9" width="29.26171875" style="9" bestFit="1" customWidth="1"/>
    <col min="10" max="10" width="12.41796875" style="9" bestFit="1" customWidth="1"/>
    <col min="11" max="16384" width="9.15625" style="9"/>
  </cols>
  <sheetData>
    <row r="1" spans="1:11" ht="15" customHeight="1" x14ac:dyDescent="0.55000000000000004">
      <c r="A1" s="210" t="s">
        <v>134</v>
      </c>
      <c r="B1" s="210"/>
      <c r="C1" s="210"/>
      <c r="D1" s="210"/>
      <c r="E1" s="210"/>
      <c r="F1" s="210"/>
      <c r="G1" s="210"/>
      <c r="H1" s="210"/>
      <c r="I1" s="16"/>
    </row>
    <row r="2" spans="1:11" x14ac:dyDescent="0.55000000000000004">
      <c r="A2" s="210"/>
      <c r="B2" s="210"/>
      <c r="C2" s="210"/>
      <c r="D2" s="210"/>
      <c r="E2" s="210"/>
      <c r="F2" s="210"/>
      <c r="G2" s="210"/>
      <c r="H2" s="210"/>
      <c r="I2" s="16"/>
    </row>
    <row r="3" spans="1:11" ht="28.5" customHeight="1" x14ac:dyDescent="0.55000000000000004">
      <c r="A3" s="202" t="s">
        <v>171</v>
      </c>
      <c r="B3" s="203"/>
      <c r="C3" s="204"/>
      <c r="D3" s="204"/>
      <c r="E3" s="204"/>
      <c r="F3" s="204"/>
      <c r="G3" s="204"/>
      <c r="H3" s="204"/>
      <c r="I3" s="16"/>
    </row>
    <row r="4" spans="1:11" ht="27" customHeight="1" x14ac:dyDescent="0.55000000000000004">
      <c r="A4" s="211" t="s">
        <v>172</v>
      </c>
      <c r="B4" s="211"/>
      <c r="C4" s="211"/>
      <c r="D4" s="211"/>
      <c r="E4" s="211"/>
      <c r="F4" s="211"/>
      <c r="G4" s="211"/>
      <c r="H4" s="211"/>
      <c r="I4" s="16"/>
    </row>
    <row r="5" spans="1:11" ht="18" customHeight="1" thickBot="1" x14ac:dyDescent="0.6">
      <c r="A5" s="209" t="s">
        <v>173</v>
      </c>
      <c r="B5" s="209"/>
      <c r="C5" s="209"/>
      <c r="D5" s="209"/>
      <c r="E5" s="209"/>
      <c r="F5" s="209"/>
      <c r="G5" s="209"/>
      <c r="H5" s="209"/>
      <c r="I5" s="16"/>
    </row>
    <row r="6" spans="1:11" ht="24.75" customHeight="1" x14ac:dyDescent="0.55000000000000004">
      <c r="A6" s="208" t="s">
        <v>96</v>
      </c>
      <c r="B6" s="207"/>
      <c r="C6" s="206" t="s">
        <v>38</v>
      </c>
      <c r="D6" s="207"/>
      <c r="E6" s="134"/>
      <c r="F6" s="134"/>
      <c r="G6" s="135"/>
      <c r="H6" s="136"/>
      <c r="I6" s="117"/>
    </row>
    <row r="7" spans="1:11" ht="19.5" customHeight="1" x14ac:dyDescent="0.55000000000000004">
      <c r="A7" s="147" t="s">
        <v>95</v>
      </c>
      <c r="B7" s="121"/>
      <c r="C7" s="23"/>
      <c r="D7" s="122"/>
      <c r="E7" s="123"/>
      <c r="F7" s="124"/>
      <c r="G7" s="125"/>
      <c r="H7" s="137"/>
      <c r="I7" s="16"/>
    </row>
    <row r="8" spans="1:11" x14ac:dyDescent="0.55000000000000004">
      <c r="A8" s="138">
        <v>1</v>
      </c>
      <c r="B8" s="126"/>
      <c r="C8" s="126"/>
      <c r="D8" s="126"/>
      <c r="E8" s="126"/>
      <c r="F8" s="126"/>
      <c r="G8" s="126"/>
      <c r="H8" s="139"/>
    </row>
    <row r="9" spans="1:11" x14ac:dyDescent="0.55000000000000004">
      <c r="A9" s="140"/>
      <c r="B9" s="126"/>
      <c r="C9" s="126"/>
      <c r="D9" s="126"/>
      <c r="E9" s="126"/>
      <c r="F9" s="126"/>
      <c r="G9" s="126"/>
      <c r="H9" s="139"/>
    </row>
    <row r="10" spans="1:11" x14ac:dyDescent="0.55000000000000004">
      <c r="A10" s="140"/>
      <c r="B10" s="127"/>
      <c r="C10" s="126"/>
      <c r="D10" s="126"/>
      <c r="E10" s="126"/>
      <c r="F10" s="126"/>
      <c r="G10" s="126"/>
      <c r="H10" s="139"/>
    </row>
    <row r="11" spans="1:11" x14ac:dyDescent="0.55000000000000004">
      <c r="A11" s="140"/>
      <c r="B11" s="126"/>
      <c r="C11" s="126"/>
      <c r="D11" s="126"/>
      <c r="E11" s="126"/>
      <c r="F11" s="128"/>
      <c r="G11" s="126"/>
      <c r="H11" s="139"/>
    </row>
    <row r="12" spans="1:11" x14ac:dyDescent="0.55000000000000004">
      <c r="A12" s="140"/>
      <c r="B12" s="126"/>
      <c r="C12" s="126"/>
      <c r="D12" s="126"/>
      <c r="E12" s="126"/>
      <c r="F12" s="126"/>
      <c r="G12" s="126"/>
      <c r="H12" s="139"/>
    </row>
    <row r="13" spans="1:11" x14ac:dyDescent="0.55000000000000004">
      <c r="A13" s="140"/>
      <c r="B13" s="126"/>
      <c r="C13" s="126"/>
      <c r="D13" s="126"/>
      <c r="E13" s="126"/>
      <c r="F13" s="126"/>
      <c r="G13" s="126"/>
      <c r="H13" s="139"/>
    </row>
    <row r="14" spans="1:11" ht="14.7" thickBot="1" x14ac:dyDescent="0.6">
      <c r="A14" s="145"/>
      <c r="B14" s="142"/>
      <c r="C14" s="142"/>
      <c r="D14" s="142"/>
      <c r="E14" s="142"/>
      <c r="F14" s="142"/>
      <c r="G14" s="142"/>
      <c r="H14" s="144"/>
    </row>
    <row r="15" spans="1:11" ht="20.7" thickBot="1" x14ac:dyDescent="0.8">
      <c r="A15" s="141"/>
      <c r="B15" s="142"/>
      <c r="C15" s="142"/>
      <c r="D15" s="143"/>
      <c r="E15" s="143"/>
      <c r="F15" s="142"/>
      <c r="G15" s="146"/>
      <c r="H15" s="146"/>
    </row>
    <row r="16" spans="1:11" s="42" customFormat="1" ht="63.75" customHeight="1" x14ac:dyDescent="0.55000000000000004">
      <c r="A16" s="129" t="s">
        <v>40</v>
      </c>
      <c r="B16" s="130" t="s">
        <v>42</v>
      </c>
      <c r="C16" s="131" t="s">
        <v>86</v>
      </c>
      <c r="D16" s="131" t="s">
        <v>87</v>
      </c>
      <c r="E16" s="131"/>
      <c r="F16" s="132" t="s">
        <v>46</v>
      </c>
      <c r="G16" s="132" t="s">
        <v>47</v>
      </c>
      <c r="H16" s="133" t="s">
        <v>48</v>
      </c>
      <c r="J16" s="43"/>
      <c r="K16" s="43"/>
    </row>
    <row r="17" spans="1:11" x14ac:dyDescent="0.55000000000000004">
      <c r="A17" s="53" t="s">
        <v>16</v>
      </c>
      <c r="B17" s="54" t="s">
        <v>27</v>
      </c>
      <c r="C17" s="15"/>
      <c r="D17" s="15"/>
      <c r="E17" s="194"/>
      <c r="F17" s="55">
        <f>IF((D17&gt;=0.25*C17),0,(C17-D17-E17)*'Fee Schedule'!C39)</f>
        <v>0</v>
      </c>
      <c r="G17" s="56">
        <f>IF((D17&gt;=0.25*C17),0,(VLOOKUP(B17,'Fee Schedule'!$B$13:$F$31,A$8+1,FALSE)*(C17-D17-E17)))</f>
        <v>0</v>
      </c>
      <c r="H17" s="57">
        <f>$F$17+$G$17</f>
        <v>0</v>
      </c>
    </row>
    <row r="18" spans="1:11" x14ac:dyDescent="0.55000000000000004">
      <c r="A18" s="53" t="s">
        <v>16</v>
      </c>
      <c r="B18" s="54" t="s">
        <v>31</v>
      </c>
      <c r="C18" s="15"/>
      <c r="D18" s="15"/>
      <c r="E18" s="194"/>
      <c r="F18" s="55">
        <f>IF((D18&gt;=0.25*C18),0,(C18-D18-E18)*'Fee Schedule'!C40)</f>
        <v>0</v>
      </c>
      <c r="G18" s="56">
        <f>IF((D18&gt;=0.25*C18),0,(VLOOKUP(B18,'Fee Schedule'!$B$13:$F$31,A$8+1,FALSE)*(C18-D18-E18)))</f>
        <v>0</v>
      </c>
      <c r="H18" s="57">
        <f>$F$18+$G$18</f>
        <v>0</v>
      </c>
    </row>
    <row r="19" spans="1:11" x14ac:dyDescent="0.55000000000000004">
      <c r="A19" s="53" t="s">
        <v>17</v>
      </c>
      <c r="B19" s="54" t="s">
        <v>30</v>
      </c>
      <c r="C19" s="15"/>
      <c r="D19" s="15"/>
      <c r="E19" s="194"/>
      <c r="F19" s="55">
        <f>IF((D19&gt;=0.25*C19),0,(C19-D19-E19)*'Fee Schedule'!C41)</f>
        <v>0</v>
      </c>
      <c r="G19" s="56">
        <f>IF((D19&gt;=0.25*C19),0,(VLOOKUP(B19,'Fee Schedule'!$B$13:$F$31,A$8+1,FALSE)*(C19-D19-E19)))</f>
        <v>0</v>
      </c>
      <c r="H19" s="57">
        <f>$F$19+$G$19</f>
        <v>0</v>
      </c>
    </row>
    <row r="20" spans="1:11" x14ac:dyDescent="0.55000000000000004">
      <c r="A20" s="86"/>
      <c r="B20" s="86"/>
      <c r="C20" s="86"/>
      <c r="D20" s="86"/>
      <c r="E20" s="86"/>
      <c r="F20" s="86"/>
      <c r="G20" s="86"/>
      <c r="H20" s="86"/>
    </row>
    <row r="21" spans="1:11" x14ac:dyDescent="0.55000000000000004">
      <c r="A21" s="86"/>
      <c r="B21" s="86"/>
      <c r="C21" s="86"/>
      <c r="D21" s="86"/>
      <c r="E21" s="86"/>
      <c r="F21" s="86"/>
      <c r="G21" s="86"/>
      <c r="H21" s="87"/>
    </row>
    <row r="22" spans="1:11" s="42" customFormat="1" ht="34" customHeight="1" x14ac:dyDescent="0.55000000000000004">
      <c r="A22" s="44"/>
      <c r="B22" s="85" t="s">
        <v>25</v>
      </c>
      <c r="C22" s="41" t="s">
        <v>89</v>
      </c>
      <c r="D22" s="41" t="s">
        <v>97</v>
      </c>
      <c r="E22" s="41"/>
      <c r="F22" s="45"/>
      <c r="G22" s="46"/>
      <c r="H22" s="88"/>
    </row>
    <row r="23" spans="1:11" x14ac:dyDescent="0.55000000000000004">
      <c r="A23" s="53" t="s">
        <v>21</v>
      </c>
      <c r="B23" s="54" t="s">
        <v>119</v>
      </c>
      <c r="C23" s="47"/>
      <c r="D23" s="47"/>
      <c r="E23" s="19"/>
      <c r="F23" s="59">
        <v>0</v>
      </c>
      <c r="G23" s="56">
        <f>VLOOKUP(B$23,'Fee Schedule'!B$13:F$31,A$8+1,FALSE)*(C$23-D$23)</f>
        <v>0</v>
      </c>
      <c r="H23" s="57">
        <f>$F$23+$G$23</f>
        <v>0</v>
      </c>
    </row>
    <row r="24" spans="1:11" x14ac:dyDescent="0.55000000000000004">
      <c r="A24" s="53" t="s">
        <v>18</v>
      </c>
      <c r="B24" s="54" t="s">
        <v>123</v>
      </c>
      <c r="C24" s="47"/>
      <c r="D24" s="47"/>
      <c r="E24" s="19"/>
      <c r="F24" s="59">
        <v>0</v>
      </c>
      <c r="G24" s="56">
        <f>VLOOKUP(B$24,'Fee Schedule'!B$13:F$31,A$8+1,FALSE)*(C$24-D$24)</f>
        <v>0</v>
      </c>
      <c r="H24" s="57">
        <f>$F$24+$G$24</f>
        <v>0</v>
      </c>
    </row>
    <row r="25" spans="1:11" x14ac:dyDescent="0.55000000000000004">
      <c r="A25" s="53" t="s">
        <v>19</v>
      </c>
      <c r="B25" s="54" t="s">
        <v>124</v>
      </c>
      <c r="C25" s="47"/>
      <c r="D25" s="47"/>
      <c r="E25" s="19"/>
      <c r="F25" s="59">
        <v>0</v>
      </c>
      <c r="G25" s="56">
        <f>VLOOKUP($B25,'Fee Schedule'!$B13:$F31,$A8+1,FALSE)*($C25-$D25)</f>
        <v>0</v>
      </c>
      <c r="H25" s="57">
        <f>$F$25+$G$25</f>
        <v>0</v>
      </c>
      <c r="K25" s="20"/>
    </row>
    <row r="26" spans="1:11" x14ac:dyDescent="0.55000000000000004">
      <c r="A26" s="53" t="s">
        <v>20</v>
      </c>
      <c r="B26" s="54" t="s">
        <v>120</v>
      </c>
      <c r="C26" s="47"/>
      <c r="D26" s="47"/>
      <c r="E26" s="19"/>
      <c r="F26" s="59">
        <v>0</v>
      </c>
      <c r="G26" s="56">
        <f>VLOOKUP($B$26,'Fee Schedule'!$B$13:$F$31,$A$8+1,FALSE)*($C$26-$D$26)</f>
        <v>0</v>
      </c>
      <c r="H26" s="57">
        <f>$F$26+$G$26</f>
        <v>0</v>
      </c>
    </row>
    <row r="27" spans="1:11" x14ac:dyDescent="0.55000000000000004">
      <c r="A27" s="53" t="s">
        <v>22</v>
      </c>
      <c r="B27" s="54" t="s">
        <v>125</v>
      </c>
      <c r="C27" s="47"/>
      <c r="D27" s="47"/>
      <c r="E27" s="19"/>
      <c r="F27" s="59">
        <v>0</v>
      </c>
      <c r="G27" s="56">
        <f>VLOOKUP($B$27,'Fee Schedule'!$B$13:$F$31,$A$8+1,FALSE)*($C$27-$D$27)</f>
        <v>0</v>
      </c>
      <c r="H27" s="57">
        <f>$F$27+$G$27</f>
        <v>0</v>
      </c>
      <c r="K27" s="20"/>
    </row>
    <row r="28" spans="1:11" x14ac:dyDescent="0.55000000000000004">
      <c r="A28" s="53" t="s">
        <v>23</v>
      </c>
      <c r="B28" s="54" t="s">
        <v>160</v>
      </c>
      <c r="C28" s="47"/>
      <c r="D28" s="47"/>
      <c r="E28" s="19"/>
      <c r="F28" s="59">
        <v>0</v>
      </c>
      <c r="G28" s="56">
        <f>VLOOKUP($B$28,'Fee Schedule'!$B$13:$F$31,$A$8+1,FALSE)*($C$28-$D$28)</f>
        <v>0</v>
      </c>
      <c r="H28" s="57">
        <f>$F$28+$G$28</f>
        <v>0</v>
      </c>
      <c r="K28" s="10"/>
    </row>
    <row r="29" spans="1:11" x14ac:dyDescent="0.55000000000000004">
      <c r="A29" s="53" t="s">
        <v>24</v>
      </c>
      <c r="B29" s="54" t="s">
        <v>121</v>
      </c>
      <c r="C29" s="47"/>
      <c r="D29" s="47"/>
      <c r="E29" s="19"/>
      <c r="F29" s="59">
        <v>0</v>
      </c>
      <c r="G29" s="56">
        <f>VLOOKUP($B$29,'Fee Schedule'!$B$13:$F$31,$A$8+1,FALSE)*($C$29-$D$29)</f>
        <v>0</v>
      </c>
      <c r="H29" s="57">
        <f>$F$29+$G$29</f>
        <v>0</v>
      </c>
      <c r="K29" s="10"/>
    </row>
    <row r="30" spans="1:11" x14ac:dyDescent="0.55000000000000004">
      <c r="A30" s="53" t="s">
        <v>18</v>
      </c>
      <c r="B30" s="54" t="s">
        <v>90</v>
      </c>
      <c r="C30" s="47"/>
      <c r="D30" s="47"/>
      <c r="E30" s="19"/>
      <c r="F30" s="59">
        <v>0</v>
      </c>
      <c r="G30" s="56">
        <f>VLOOKUP($B$23,'Fee Schedule'!$B$13:$F$31,$A$8+1,FALSE)*($C$30-$D$30)</f>
        <v>0</v>
      </c>
      <c r="H30" s="57">
        <f>$F$30+$G$30</f>
        <v>0</v>
      </c>
    </row>
    <row r="31" spans="1:11" x14ac:dyDescent="0.55000000000000004">
      <c r="A31" s="53" t="s">
        <v>62</v>
      </c>
      <c r="B31" s="54" t="s">
        <v>122</v>
      </c>
      <c r="C31" s="47"/>
      <c r="D31" s="47"/>
      <c r="E31" s="19"/>
      <c r="F31" s="59">
        <v>0</v>
      </c>
      <c r="G31" s="56">
        <f>VLOOKUP($B$31,'Fee Schedule'!$B$13:$F$31,$A$8+1,FALSE)*($C$31-$D$31)</f>
        <v>0</v>
      </c>
      <c r="H31" s="57">
        <f>$F$31+$G$31</f>
        <v>0</v>
      </c>
    </row>
    <row r="32" spans="1:11" ht="18.3" x14ac:dyDescent="0.55000000000000004">
      <c r="A32" s="58" t="s">
        <v>50</v>
      </c>
      <c r="B32" s="54" t="s">
        <v>49</v>
      </c>
      <c r="C32" s="47"/>
      <c r="D32" s="47"/>
      <c r="E32" s="19"/>
      <c r="F32" s="59">
        <v>0</v>
      </c>
      <c r="G32" s="56">
        <f>VLOOKUP($B$31,'Fee Schedule'!$B$13:$F$31,$A$8+1,FALSE)*($C$32-$D$32)</f>
        <v>0</v>
      </c>
      <c r="H32" s="57">
        <f>$F$32+$G$32</f>
        <v>0</v>
      </c>
    </row>
    <row r="33" spans="1:11" ht="18.3" x14ac:dyDescent="0.55000000000000004">
      <c r="A33" s="58" t="s">
        <v>50</v>
      </c>
      <c r="B33" s="54" t="s">
        <v>54</v>
      </c>
      <c r="C33" s="47"/>
      <c r="D33" s="47"/>
      <c r="E33" s="19"/>
      <c r="F33" s="59">
        <f>C33*0</f>
        <v>0</v>
      </c>
      <c r="G33" s="56">
        <f>$C$33*0</f>
        <v>0</v>
      </c>
      <c r="H33" s="57">
        <f>$F$33+$G$33</f>
        <v>0</v>
      </c>
    </row>
    <row r="34" spans="1:11" ht="20.399999999999999" x14ac:dyDescent="0.55000000000000004">
      <c r="A34" s="12"/>
      <c r="B34" s="148" t="s">
        <v>135</v>
      </c>
      <c r="C34" s="13"/>
      <c r="D34" s="13"/>
      <c r="E34" s="13"/>
      <c r="F34" s="6">
        <f>SUM($F$16:$F$33)</f>
        <v>0</v>
      </c>
      <c r="G34" s="7">
        <f>SUM($G$17:$G$31)</f>
        <v>0</v>
      </c>
      <c r="H34" s="149">
        <f>SUM($H$17:$H$33)</f>
        <v>0</v>
      </c>
      <c r="K34" s="14"/>
    </row>
    <row r="35" spans="1:11" x14ac:dyDescent="0.55000000000000004">
      <c r="K35" s="14"/>
    </row>
    <row r="36" spans="1:11" x14ac:dyDescent="0.55000000000000004">
      <c r="K36" s="14"/>
    </row>
    <row r="37" spans="1:11" x14ac:dyDescent="0.55000000000000004">
      <c r="K37" s="14"/>
    </row>
    <row r="38" spans="1:11" x14ac:dyDescent="0.55000000000000004">
      <c r="K38" s="14"/>
    </row>
    <row r="39" spans="1:11" x14ac:dyDescent="0.55000000000000004">
      <c r="K39" s="14"/>
    </row>
    <row r="40" spans="1:11" x14ac:dyDescent="0.55000000000000004">
      <c r="K40" s="14"/>
    </row>
  </sheetData>
  <sheetProtection algorithmName="SHA-512" hashValue="s/+tdljFmlL7osLZVZ2Wfm4Iith1qB5oejS3FAOWlImUpLLEnPMSWFJmV3ZXYQ/pypxx3dOp93HLfco4isGamQ==" saltValue="f96EZjkmIPZej1BfzmRQkA==" spinCount="100000" sheet="1" selectLockedCells="1"/>
  <mergeCells count="5">
    <mergeCell ref="C6:D6"/>
    <mergeCell ref="A6:B6"/>
    <mergeCell ref="A5:H5"/>
    <mergeCell ref="A1:H2"/>
    <mergeCell ref="A4:H4"/>
  </mergeCells>
  <hyperlinks>
    <hyperlink ref="A17:A31" r:id="rId1" display="R2" xr:uid="{00000000-0004-0000-0100-000000000000}"/>
    <hyperlink ref="A32" r:id="rId2" display="R2" xr:uid="{00000000-0004-0000-0100-000001000000}"/>
    <hyperlink ref="A33" r:id="rId3" display="R2" xr:uid="{00000000-0004-0000-0100-000002000000}"/>
    <hyperlink ref="C6:D6" location="'Policy Areas'!A1" display="Policy Area Tutorial" xr:uid="{00000000-0004-0000-0100-000003000000}"/>
    <hyperlink ref="A6:B6" r:id="rId4" display=" Click: Determine your color coded area" xr:uid="{00000000-0004-0000-0100-000004000000}"/>
  </hyperlinks>
  <pageMargins left="0.25" right="0.25" top="0.75" bottom="0.75" header="0.3" footer="0.3"/>
  <pageSetup orientation="landscape" r:id="rId5"/>
  <drawing r:id="rId6"/>
  <legacyDrawing r:id="rId7"/>
  <mc:AlternateContent xmlns:mc="http://schemas.openxmlformats.org/markup-compatibility/2006">
    <mc:Choice Requires="x14">
      <controls>
        <mc:AlternateContent xmlns:mc="http://schemas.openxmlformats.org/markup-compatibility/2006">
          <mc:Choice Requires="x14">
            <control shapeId="5221" r:id="rId8" name="Option Button 101">
              <controlPr locked="0" defaultSize="0" autoFill="0" autoLine="0" autoPict="0">
                <anchor moveWithCells="1">
                  <from>
                    <xdr:col>0</xdr:col>
                    <xdr:colOff>209550</xdr:colOff>
                    <xdr:row>7</xdr:row>
                    <xdr:rowOff>57150</xdr:rowOff>
                  </from>
                  <to>
                    <xdr:col>0</xdr:col>
                    <xdr:colOff>1638300</xdr:colOff>
                    <xdr:row>8</xdr:row>
                    <xdr:rowOff>152400</xdr:rowOff>
                  </to>
                </anchor>
              </controlPr>
            </control>
          </mc:Choice>
        </mc:AlternateContent>
        <mc:AlternateContent xmlns:mc="http://schemas.openxmlformats.org/markup-compatibility/2006">
          <mc:Choice Requires="x14">
            <control shapeId="5222" r:id="rId9" name="Option Button 102">
              <controlPr locked="0" defaultSize="0" autoFill="0" autoLine="0" autoPict="0">
                <anchor moveWithCells="1">
                  <from>
                    <xdr:col>0</xdr:col>
                    <xdr:colOff>209550</xdr:colOff>
                    <xdr:row>8</xdr:row>
                    <xdr:rowOff>171450</xdr:rowOff>
                  </from>
                  <to>
                    <xdr:col>0</xdr:col>
                    <xdr:colOff>1638300</xdr:colOff>
                    <xdr:row>10</xdr:row>
                    <xdr:rowOff>95250</xdr:rowOff>
                  </to>
                </anchor>
              </controlPr>
            </control>
          </mc:Choice>
        </mc:AlternateContent>
        <mc:AlternateContent xmlns:mc="http://schemas.openxmlformats.org/markup-compatibility/2006">
          <mc:Choice Requires="x14">
            <control shapeId="5223" r:id="rId10" name="Option Button 103">
              <controlPr locked="0" defaultSize="0" autoFill="0" autoLine="0" autoPict="0">
                <anchor moveWithCells="1">
                  <from>
                    <xdr:col>0</xdr:col>
                    <xdr:colOff>209550</xdr:colOff>
                    <xdr:row>10</xdr:row>
                    <xdr:rowOff>106680</xdr:rowOff>
                  </from>
                  <to>
                    <xdr:col>0</xdr:col>
                    <xdr:colOff>1638300</xdr:colOff>
                    <xdr:row>12</xdr:row>
                    <xdr:rowOff>19050</xdr:rowOff>
                  </to>
                </anchor>
              </controlPr>
            </control>
          </mc:Choice>
        </mc:AlternateContent>
        <mc:AlternateContent xmlns:mc="http://schemas.openxmlformats.org/markup-compatibility/2006">
          <mc:Choice Requires="x14">
            <control shapeId="5224" r:id="rId11" name="Option Button 104">
              <controlPr defaultSize="0" autoFill="0" autoLine="0" autoPict="0">
                <anchor moveWithCells="1">
                  <from>
                    <xdr:col>0</xdr:col>
                    <xdr:colOff>209550</xdr:colOff>
                    <xdr:row>12</xdr:row>
                    <xdr:rowOff>38100</xdr:rowOff>
                  </from>
                  <to>
                    <xdr:col>0</xdr:col>
                    <xdr:colOff>1638300</xdr:colOff>
                    <xdr:row>13</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3:M137"/>
  <sheetViews>
    <sheetView topLeftCell="A13" workbookViewId="0">
      <selection activeCell="C27" sqref="C27"/>
    </sheetView>
  </sheetViews>
  <sheetFormatPr defaultColWidth="9.15625" defaultRowHeight="14.4" x14ac:dyDescent="0.55000000000000004"/>
  <cols>
    <col min="1" max="1" width="9.15625" style="9"/>
    <col min="2" max="2" width="57.578125" style="9" bestFit="1" customWidth="1"/>
    <col min="3" max="3" width="34.578125" style="9" bestFit="1" customWidth="1"/>
    <col min="4" max="4" width="18.68359375" style="9" customWidth="1"/>
    <col min="5" max="5" width="17.26171875" style="9" customWidth="1"/>
    <col min="6" max="6" width="15.68359375" style="9" customWidth="1"/>
    <col min="7" max="16384" width="9.15625" style="9"/>
  </cols>
  <sheetData>
    <row r="3" spans="1:13" ht="25.8" x14ac:dyDescent="0.95">
      <c r="B3" s="212" t="s">
        <v>45</v>
      </c>
      <c r="C3" s="213"/>
      <c r="D3" s="213"/>
      <c r="E3" s="213"/>
    </row>
    <row r="4" spans="1:13" ht="25.8" x14ac:dyDescent="0.95">
      <c r="A4" s="16"/>
      <c r="B4" s="16"/>
      <c r="C4" s="21"/>
      <c r="D4" s="22"/>
      <c r="E4" s="22"/>
      <c r="F4" s="16"/>
      <c r="G4" s="16"/>
      <c r="H4" s="16"/>
      <c r="I4" s="16"/>
      <c r="J4" s="16"/>
      <c r="K4" s="16"/>
      <c r="L4" s="16"/>
      <c r="M4" s="16"/>
    </row>
    <row r="5" spans="1:13" ht="25.8" x14ac:dyDescent="0.95">
      <c r="A5" s="16"/>
      <c r="B5" s="16"/>
      <c r="C5" s="63"/>
      <c r="D5" s="16"/>
      <c r="E5" s="22"/>
      <c r="F5" s="16"/>
      <c r="G5" s="16"/>
      <c r="H5" s="16"/>
      <c r="I5" s="16"/>
      <c r="J5" s="16"/>
      <c r="K5" s="16"/>
      <c r="L5" s="16"/>
      <c r="M5" s="16"/>
    </row>
    <row r="6" spans="1:13" x14ac:dyDescent="0.55000000000000004">
      <c r="A6" s="16"/>
      <c r="B6" s="11" t="s">
        <v>15</v>
      </c>
      <c r="C6" s="33" t="s">
        <v>44</v>
      </c>
      <c r="D6" s="64"/>
      <c r="E6" s="16"/>
      <c r="F6" s="16"/>
      <c r="G6" s="16"/>
      <c r="H6" s="16"/>
      <c r="I6" s="16"/>
      <c r="J6" s="16"/>
      <c r="K6" s="16"/>
      <c r="L6" s="16"/>
      <c r="M6" s="16"/>
    </row>
    <row r="7" spans="1:13" ht="15" customHeight="1" x14ac:dyDescent="0.55000000000000004">
      <c r="A7" s="16"/>
      <c r="B7" s="220" t="s">
        <v>161</v>
      </c>
      <c r="C7" s="221"/>
      <c r="D7" s="221"/>
      <c r="E7" s="221"/>
      <c r="F7" s="222"/>
      <c r="G7" s="16"/>
      <c r="H7" s="16"/>
      <c r="I7" s="16"/>
      <c r="J7" s="16"/>
      <c r="K7" s="16"/>
      <c r="L7" s="16"/>
      <c r="M7" s="16"/>
    </row>
    <row r="8" spans="1:13" ht="15" customHeight="1" x14ac:dyDescent="0.55000000000000004">
      <c r="A8" s="16"/>
      <c r="B8" s="223"/>
      <c r="C8" s="224"/>
      <c r="D8" s="224"/>
      <c r="E8" s="224"/>
      <c r="F8" s="225"/>
    </row>
    <row r="9" spans="1:13" x14ac:dyDescent="0.55000000000000004">
      <c r="A9" s="16"/>
      <c r="B9" s="226"/>
      <c r="C9" s="227"/>
      <c r="D9" s="227"/>
      <c r="E9" s="227"/>
      <c r="F9" s="228"/>
    </row>
    <row r="10" spans="1:13" ht="20.7" thickBot="1" x14ac:dyDescent="0.6">
      <c r="A10" s="16"/>
      <c r="C10" s="28"/>
    </row>
    <row r="11" spans="1:13" ht="14.7" thickTop="1" x14ac:dyDescent="0.55000000000000004">
      <c r="A11" s="16"/>
      <c r="B11" s="214" t="s">
        <v>153</v>
      </c>
      <c r="C11" s="215"/>
      <c r="D11" s="215"/>
      <c r="E11" s="215"/>
      <c r="F11" s="216"/>
    </row>
    <row r="12" spans="1:13" x14ac:dyDescent="0.55000000000000004">
      <c r="A12" s="16"/>
      <c r="B12" s="150"/>
      <c r="C12" s="151"/>
      <c r="D12" s="152"/>
      <c r="E12" s="152"/>
      <c r="F12" s="153"/>
    </row>
    <row r="13" spans="1:13" s="42" customFormat="1" ht="12.4" customHeight="1" x14ac:dyDescent="0.55000000000000004">
      <c r="A13" s="62"/>
      <c r="B13" s="162" t="s">
        <v>7</v>
      </c>
      <c r="C13" s="163" t="s">
        <v>8</v>
      </c>
      <c r="D13" s="164" t="s">
        <v>63</v>
      </c>
      <c r="E13" s="164" t="s">
        <v>64</v>
      </c>
      <c r="F13" s="165" t="s">
        <v>65</v>
      </c>
    </row>
    <row r="14" spans="1:13" x14ac:dyDescent="0.55000000000000004">
      <c r="A14" s="16"/>
      <c r="B14" s="166" t="s">
        <v>26</v>
      </c>
      <c r="C14" s="167">
        <v>7838</v>
      </c>
      <c r="D14" s="167">
        <v>19591</v>
      </c>
      <c r="E14" s="167">
        <v>24490</v>
      </c>
      <c r="F14" s="168">
        <v>24490</v>
      </c>
    </row>
    <row r="15" spans="1:13" x14ac:dyDescent="0.55000000000000004">
      <c r="A15" s="16"/>
      <c r="B15" s="166" t="s">
        <v>32</v>
      </c>
      <c r="C15" s="167">
        <v>6413</v>
      </c>
      <c r="D15" s="167">
        <v>16030</v>
      </c>
      <c r="E15" s="167">
        <v>20038</v>
      </c>
      <c r="F15" s="168">
        <v>20038</v>
      </c>
    </row>
    <row r="16" spans="1:13" x14ac:dyDescent="0.55000000000000004">
      <c r="B16" s="166" t="s">
        <v>27</v>
      </c>
      <c r="C16" s="167">
        <v>4986</v>
      </c>
      <c r="D16" s="167">
        <v>12465</v>
      </c>
      <c r="E16" s="167">
        <v>15582</v>
      </c>
      <c r="F16" s="168">
        <v>15582</v>
      </c>
    </row>
    <row r="17" spans="2:6" x14ac:dyDescent="0.55000000000000004">
      <c r="B17" s="166" t="s">
        <v>31</v>
      </c>
      <c r="C17" s="167">
        <v>3561</v>
      </c>
      <c r="D17" s="167">
        <v>8904</v>
      </c>
      <c r="E17" s="167">
        <v>11130</v>
      </c>
      <c r="F17" s="168">
        <v>11130</v>
      </c>
    </row>
    <row r="18" spans="2:6" x14ac:dyDescent="0.55000000000000004">
      <c r="B18" s="166" t="s">
        <v>30</v>
      </c>
      <c r="C18" s="167">
        <v>1424</v>
      </c>
      <c r="D18" s="167">
        <v>3652</v>
      </c>
      <c r="E18" s="167">
        <v>4452</v>
      </c>
      <c r="F18" s="168">
        <v>4452</v>
      </c>
    </row>
    <row r="19" spans="2:6" ht="14.7" thickBot="1" x14ac:dyDescent="0.6">
      <c r="B19" s="166" t="s">
        <v>29</v>
      </c>
      <c r="C19" s="167">
        <v>0</v>
      </c>
      <c r="D19" s="167">
        <v>0</v>
      </c>
      <c r="E19" s="167">
        <v>0</v>
      </c>
      <c r="F19" s="168">
        <v>0</v>
      </c>
    </row>
    <row r="20" spans="2:6" ht="14.7" thickTop="1" x14ac:dyDescent="0.55000000000000004">
      <c r="B20" s="229" t="s">
        <v>154</v>
      </c>
      <c r="C20" s="230"/>
      <c r="D20" s="230"/>
      <c r="E20" s="230"/>
      <c r="F20" s="231"/>
    </row>
    <row r="21" spans="2:6" s="42" customFormat="1" ht="20.25" customHeight="1" x14ac:dyDescent="0.55000000000000004">
      <c r="B21" s="48" t="s">
        <v>9</v>
      </c>
      <c r="C21" s="49" t="s">
        <v>8</v>
      </c>
      <c r="D21" s="195" t="s">
        <v>157</v>
      </c>
      <c r="E21" s="195" t="s">
        <v>158</v>
      </c>
      <c r="F21" s="196" t="s">
        <v>159</v>
      </c>
    </row>
    <row r="22" spans="2:6" x14ac:dyDescent="0.55000000000000004">
      <c r="B22" s="24" t="s">
        <v>119</v>
      </c>
      <c r="C22" s="66">
        <v>7.15</v>
      </c>
      <c r="D22" s="65">
        <v>17.899999999999999</v>
      </c>
      <c r="E22" s="65">
        <v>22.4</v>
      </c>
      <c r="F22" s="67">
        <v>22.4</v>
      </c>
    </row>
    <row r="23" spans="2:6" x14ac:dyDescent="0.55000000000000004">
      <c r="B23" s="24" t="s">
        <v>123</v>
      </c>
      <c r="C23" s="66">
        <v>3.6</v>
      </c>
      <c r="D23" s="65">
        <v>8.9</v>
      </c>
      <c r="E23" s="65">
        <v>11.2</v>
      </c>
      <c r="F23" s="67">
        <v>11.2</v>
      </c>
    </row>
    <row r="24" spans="2:6" x14ac:dyDescent="0.55000000000000004">
      <c r="B24" s="24" t="s">
        <v>124</v>
      </c>
      <c r="C24" s="66">
        <v>0</v>
      </c>
      <c r="D24" s="65">
        <v>0</v>
      </c>
      <c r="E24" s="65">
        <v>0</v>
      </c>
      <c r="F24" s="67">
        <v>0</v>
      </c>
    </row>
    <row r="25" spans="2:6" x14ac:dyDescent="0.55000000000000004">
      <c r="B25" s="24" t="s">
        <v>120</v>
      </c>
      <c r="C25" s="66">
        <v>6.35</v>
      </c>
      <c r="D25" s="65">
        <v>16</v>
      </c>
      <c r="E25" s="65">
        <v>19.95</v>
      </c>
      <c r="F25" s="67">
        <v>19.95</v>
      </c>
    </row>
    <row r="26" spans="2:6" x14ac:dyDescent="0.55000000000000004">
      <c r="B26" s="24" t="s">
        <v>125</v>
      </c>
      <c r="C26" s="66">
        <v>0</v>
      </c>
      <c r="D26" s="65">
        <v>0</v>
      </c>
      <c r="E26" s="65">
        <v>0</v>
      </c>
      <c r="F26" s="67">
        <v>0</v>
      </c>
    </row>
    <row r="27" spans="2:6" x14ac:dyDescent="0.55000000000000004">
      <c r="B27" s="24" t="s">
        <v>160</v>
      </c>
      <c r="C27" s="66">
        <v>0.55000000000000004</v>
      </c>
      <c r="D27" s="65">
        <v>1.45</v>
      </c>
      <c r="E27" s="65">
        <v>1.85</v>
      </c>
      <c r="F27" s="67">
        <v>1.85</v>
      </c>
    </row>
    <row r="28" spans="2:6" x14ac:dyDescent="0.55000000000000004">
      <c r="B28" s="24" t="s">
        <v>121</v>
      </c>
      <c r="C28" s="66">
        <v>0</v>
      </c>
      <c r="D28" s="65">
        <v>0</v>
      </c>
      <c r="E28" s="65">
        <v>0</v>
      </c>
      <c r="F28" s="67">
        <v>0</v>
      </c>
    </row>
    <row r="29" spans="2:6" x14ac:dyDescent="0.55000000000000004">
      <c r="B29" s="24" t="s">
        <v>126</v>
      </c>
      <c r="C29" s="66">
        <v>0</v>
      </c>
      <c r="D29" s="65">
        <v>0</v>
      </c>
      <c r="E29" s="65">
        <v>0</v>
      </c>
      <c r="F29" s="67">
        <v>0</v>
      </c>
    </row>
    <row r="30" spans="2:6" x14ac:dyDescent="0.55000000000000004">
      <c r="B30" s="24" t="s">
        <v>122</v>
      </c>
      <c r="C30" s="66">
        <v>3.6</v>
      </c>
      <c r="D30" s="65">
        <v>8.9</v>
      </c>
      <c r="E30" s="65">
        <v>11.2</v>
      </c>
      <c r="F30" s="67">
        <v>11.2</v>
      </c>
    </row>
    <row r="31" spans="2:6" ht="14.7" thickBot="1" x14ac:dyDescent="0.6">
      <c r="B31" s="25" t="s">
        <v>28</v>
      </c>
      <c r="C31" s="68">
        <v>0</v>
      </c>
      <c r="D31" s="69">
        <v>0</v>
      </c>
      <c r="E31" s="69">
        <v>0</v>
      </c>
      <c r="F31" s="70">
        <v>0</v>
      </c>
    </row>
    <row r="32" spans="2:6" ht="14.7" thickTop="1" x14ac:dyDescent="0.55000000000000004">
      <c r="B32" s="217" t="s">
        <v>155</v>
      </c>
      <c r="C32" s="218"/>
      <c r="D32" s="218"/>
      <c r="E32" s="218"/>
      <c r="F32" s="219"/>
    </row>
    <row r="33" spans="2:6" x14ac:dyDescent="0.55000000000000004">
      <c r="B33" s="156"/>
      <c r="C33" s="154"/>
      <c r="D33" s="154"/>
      <c r="E33" s="154"/>
      <c r="F33" s="157"/>
    </row>
    <row r="34" spans="2:6" x14ac:dyDescent="0.55000000000000004">
      <c r="B34" s="182" t="s">
        <v>0</v>
      </c>
      <c r="C34" s="183" t="s">
        <v>10</v>
      </c>
      <c r="D34" s="124"/>
      <c r="E34" s="124"/>
      <c r="F34" s="184"/>
    </row>
    <row r="35" spans="2:6" x14ac:dyDescent="0.55000000000000004">
      <c r="B35" s="171" t="s">
        <v>1</v>
      </c>
      <c r="C35" s="172">
        <v>26207</v>
      </c>
      <c r="D35" s="169"/>
      <c r="E35" s="169"/>
      <c r="F35" s="170"/>
    </row>
    <row r="36" spans="2:6" x14ac:dyDescent="0.55000000000000004">
      <c r="B36" s="171" t="s">
        <v>2</v>
      </c>
      <c r="C36" s="172">
        <v>27598</v>
      </c>
      <c r="D36" s="169"/>
      <c r="E36" s="169"/>
      <c r="F36" s="170"/>
    </row>
    <row r="37" spans="2:6" ht="43.2" x14ac:dyDescent="0.55000000000000004">
      <c r="B37" s="173" t="s">
        <v>136</v>
      </c>
      <c r="C37" s="172" t="s">
        <v>156</v>
      </c>
      <c r="D37" s="174"/>
      <c r="E37" s="169"/>
      <c r="F37" s="170"/>
    </row>
    <row r="38" spans="2:6" x14ac:dyDescent="0.55000000000000004">
      <c r="B38" s="171" t="s">
        <v>3</v>
      </c>
      <c r="C38" s="175">
        <v>26207</v>
      </c>
      <c r="D38" s="169"/>
      <c r="E38" s="169"/>
      <c r="F38" s="170"/>
    </row>
    <row r="39" spans="2:6" x14ac:dyDescent="0.55000000000000004">
      <c r="B39" s="166" t="s">
        <v>4</v>
      </c>
      <c r="C39" s="167">
        <v>21961</v>
      </c>
      <c r="D39" s="169"/>
      <c r="E39" s="169"/>
      <c r="F39" s="170"/>
    </row>
    <row r="40" spans="2:6" x14ac:dyDescent="0.55000000000000004">
      <c r="B40" s="171" t="s">
        <v>5</v>
      </c>
      <c r="C40" s="175">
        <v>6113</v>
      </c>
      <c r="D40" s="169"/>
      <c r="E40" s="169"/>
      <c r="F40" s="170"/>
    </row>
    <row r="41" spans="2:6" x14ac:dyDescent="0.55000000000000004">
      <c r="B41" s="171" t="s">
        <v>6</v>
      </c>
      <c r="C41" s="176">
        <v>0</v>
      </c>
      <c r="D41" s="169"/>
      <c r="E41" s="169"/>
      <c r="F41" s="170"/>
    </row>
    <row r="42" spans="2:6" x14ac:dyDescent="0.55000000000000004">
      <c r="B42" s="171" t="s">
        <v>118</v>
      </c>
      <c r="C42" s="177">
        <v>0</v>
      </c>
      <c r="D42" s="169"/>
      <c r="E42" s="169"/>
      <c r="F42" s="170"/>
    </row>
    <row r="43" spans="2:6" ht="14.7" thickBot="1" x14ac:dyDescent="0.6">
      <c r="B43" s="178" t="s">
        <v>117</v>
      </c>
      <c r="C43" s="179">
        <v>0</v>
      </c>
      <c r="D43" s="180"/>
      <c r="E43" s="180"/>
      <c r="F43" s="181"/>
    </row>
    <row r="44" spans="2:6" ht="14.7" thickTop="1" x14ac:dyDescent="0.55000000000000004">
      <c r="B44" s="155"/>
      <c r="C44" s="155"/>
      <c r="D44" s="155"/>
      <c r="E44" s="155"/>
      <c r="F44" s="155"/>
    </row>
    <row r="45" spans="2:6" x14ac:dyDescent="0.55000000000000004">
      <c r="B45" s="155"/>
      <c r="C45" s="155"/>
      <c r="D45" s="155"/>
      <c r="E45" s="155"/>
      <c r="F45" s="155"/>
    </row>
    <row r="46" spans="2:6" x14ac:dyDescent="0.55000000000000004">
      <c r="B46" s="155"/>
      <c r="C46" s="155"/>
      <c r="D46" s="155"/>
      <c r="E46" s="155"/>
      <c r="F46" s="155"/>
    </row>
    <row r="47" spans="2:6" x14ac:dyDescent="0.55000000000000004">
      <c r="B47" s="155"/>
      <c r="C47" s="155"/>
      <c r="D47" s="155"/>
      <c r="E47" s="155"/>
      <c r="F47" s="155"/>
    </row>
    <row r="48" spans="2:6" x14ac:dyDescent="0.55000000000000004">
      <c r="B48" s="155"/>
      <c r="C48" s="155"/>
      <c r="D48" s="155"/>
      <c r="E48" s="155"/>
      <c r="F48" s="155"/>
    </row>
    <row r="49" spans="2:6" x14ac:dyDescent="0.55000000000000004">
      <c r="B49" s="155"/>
      <c r="C49" s="155"/>
      <c r="D49" s="155"/>
      <c r="E49" s="155"/>
      <c r="F49" s="155"/>
    </row>
    <row r="127" spans="3:3" x14ac:dyDescent="0.55000000000000004">
      <c r="C127" s="26"/>
    </row>
    <row r="128" spans="3:3" x14ac:dyDescent="0.55000000000000004">
      <c r="C128" s="26"/>
    </row>
    <row r="129" spans="3:3" x14ac:dyDescent="0.55000000000000004">
      <c r="C129" s="26"/>
    </row>
    <row r="130" spans="3:3" x14ac:dyDescent="0.55000000000000004">
      <c r="C130" s="26"/>
    </row>
    <row r="131" spans="3:3" x14ac:dyDescent="0.55000000000000004">
      <c r="C131" s="26"/>
    </row>
    <row r="132" spans="3:3" x14ac:dyDescent="0.55000000000000004">
      <c r="C132" s="26"/>
    </row>
    <row r="133" spans="3:3" x14ac:dyDescent="0.55000000000000004">
      <c r="C133" s="26"/>
    </row>
    <row r="134" spans="3:3" x14ac:dyDescent="0.55000000000000004">
      <c r="C134" s="26"/>
    </row>
    <row r="135" spans="3:3" x14ac:dyDescent="0.55000000000000004">
      <c r="C135" s="26"/>
    </row>
    <row r="136" spans="3:3" x14ac:dyDescent="0.55000000000000004">
      <c r="C136" s="26"/>
    </row>
    <row r="137" spans="3:3" x14ac:dyDescent="0.55000000000000004">
      <c r="C137" s="26"/>
    </row>
  </sheetData>
  <sheetProtection algorithmName="SHA-512" hashValue="in3b/1eWCdDDCThbofxfkDsrUNBUMpRYpc9vN0705rz8LL7AZ/yJ5pKSzyP6BNRNhTPYCa0Su2g6yzg6rIUk9Q==" saltValue="BuiEHTLVgRLytklH0S6u/Q==" spinCount="100000" sheet="1" objects="1" scenarios="1" selectLockedCells="1"/>
  <mergeCells count="5">
    <mergeCell ref="B3:E3"/>
    <mergeCell ref="B11:F11"/>
    <mergeCell ref="B32:F32"/>
    <mergeCell ref="B7:F9"/>
    <mergeCell ref="B20:F20"/>
  </mergeCells>
  <hyperlinks>
    <hyperlink ref="B6" r:id="rId1" xr:uid="{00000000-0004-0000-0200-000000000000}"/>
    <hyperlink ref="C6" r:id="rId2" xr:uid="{00000000-0004-0000-0200-000001000000}"/>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0"/>
  <sheetViews>
    <sheetView topLeftCell="A16" zoomScale="130" zoomScaleNormal="130" workbookViewId="0">
      <selection activeCell="B23" sqref="B23"/>
    </sheetView>
  </sheetViews>
  <sheetFormatPr defaultRowHeight="14.4" x14ac:dyDescent="0.55000000000000004"/>
  <cols>
    <col min="1" max="1" width="7.41796875" customWidth="1"/>
    <col min="2" max="2" width="126.41796875" style="30" customWidth="1"/>
  </cols>
  <sheetData>
    <row r="1" spans="1:7" ht="18.3" x14ac:dyDescent="0.55000000000000004">
      <c r="B1" s="158" t="s">
        <v>137</v>
      </c>
    </row>
    <row r="2" spans="1:7" ht="15" x14ac:dyDescent="0.55000000000000004">
      <c r="B2" s="72"/>
    </row>
    <row r="3" spans="1:7" ht="15" x14ac:dyDescent="0.55000000000000004">
      <c r="B3" s="73" t="s">
        <v>99</v>
      </c>
    </row>
    <row r="4" spans="1:7" ht="57" customHeight="1" x14ac:dyDescent="0.55000000000000004">
      <c r="A4" s="30"/>
      <c r="B4" s="78" t="s">
        <v>92</v>
      </c>
      <c r="C4" s="30"/>
      <c r="D4" s="30"/>
      <c r="E4" s="30"/>
      <c r="F4" s="30"/>
      <c r="G4" s="30"/>
    </row>
    <row r="5" spans="1:7" ht="15" x14ac:dyDescent="0.55000000000000004">
      <c r="B5" s="73" t="s">
        <v>100</v>
      </c>
    </row>
    <row r="6" spans="1:7" ht="30.6" x14ac:dyDescent="0.55000000000000004">
      <c r="B6" s="79" t="s">
        <v>101</v>
      </c>
    </row>
    <row r="7" spans="1:7" ht="15.3" x14ac:dyDescent="0.55000000000000004">
      <c r="B7" s="74"/>
    </row>
    <row r="8" spans="1:7" ht="30.6" x14ac:dyDescent="0.55000000000000004">
      <c r="B8" s="80" t="s">
        <v>102</v>
      </c>
    </row>
    <row r="9" spans="1:7" ht="15.3" x14ac:dyDescent="0.55000000000000004">
      <c r="B9" s="75"/>
    </row>
    <row r="10" spans="1:7" ht="15.3" x14ac:dyDescent="0.55000000000000004">
      <c r="B10" s="79" t="s">
        <v>103</v>
      </c>
    </row>
    <row r="11" spans="1:7" ht="15" x14ac:dyDescent="0.55000000000000004">
      <c r="B11" s="73" t="s">
        <v>104</v>
      </c>
    </row>
    <row r="12" spans="1:7" ht="76.5" x14ac:dyDescent="0.55000000000000004">
      <c r="B12" s="79" t="s">
        <v>105</v>
      </c>
    </row>
    <row r="13" spans="1:7" ht="15.3" x14ac:dyDescent="0.55000000000000004">
      <c r="B13" s="74"/>
    </row>
    <row r="14" spans="1:7" ht="15.3" x14ac:dyDescent="0.55000000000000004">
      <c r="B14" s="81" t="s">
        <v>106</v>
      </c>
    </row>
    <row r="15" spans="1:7" x14ac:dyDescent="0.55000000000000004">
      <c r="A15" s="186"/>
      <c r="B15" s="189" t="s">
        <v>107</v>
      </c>
    </row>
    <row r="16" spans="1:7" x14ac:dyDescent="0.55000000000000004">
      <c r="A16" s="186"/>
      <c r="B16" s="187" t="s">
        <v>108</v>
      </c>
    </row>
    <row r="17" spans="1:2" x14ac:dyDescent="0.55000000000000004">
      <c r="A17" s="186"/>
      <c r="B17" s="187" t="s">
        <v>109</v>
      </c>
    </row>
    <row r="18" spans="1:2" x14ac:dyDescent="0.55000000000000004">
      <c r="A18" s="186"/>
      <c r="B18" s="187" t="s">
        <v>110</v>
      </c>
    </row>
    <row r="19" spans="1:2" x14ac:dyDescent="0.55000000000000004">
      <c r="A19" s="186"/>
      <c r="B19" s="187" t="s">
        <v>93</v>
      </c>
    </row>
    <row r="20" spans="1:2" ht="15" x14ac:dyDescent="0.55000000000000004">
      <c r="B20" s="73" t="s">
        <v>111</v>
      </c>
    </row>
    <row r="21" spans="1:2" ht="15.6" x14ac:dyDescent="0.55000000000000004">
      <c r="B21" s="76" t="s">
        <v>112</v>
      </c>
    </row>
    <row r="22" spans="1:2" ht="30.6" x14ac:dyDescent="0.55000000000000004">
      <c r="B22" s="159" t="s">
        <v>138</v>
      </c>
    </row>
    <row r="23" spans="1:2" ht="43.2" x14ac:dyDescent="0.55000000000000004">
      <c r="B23" s="191" t="s">
        <v>113</v>
      </c>
    </row>
    <row r="24" spans="1:2" s="29" customFormat="1" ht="15.6" x14ac:dyDescent="0.55000000000000004">
      <c r="B24" s="77" t="s">
        <v>114</v>
      </c>
    </row>
    <row r="25" spans="1:2" ht="15.6" x14ac:dyDescent="0.55000000000000004">
      <c r="B25" s="77" t="s">
        <v>115</v>
      </c>
    </row>
    <row r="26" spans="1:2" ht="15.6" x14ac:dyDescent="0.55000000000000004">
      <c r="B26" s="76" t="s">
        <v>116</v>
      </c>
    </row>
    <row r="27" spans="1:2" x14ac:dyDescent="0.55000000000000004">
      <c r="B27" s="190"/>
    </row>
    <row r="28" spans="1:2" x14ac:dyDescent="0.55000000000000004">
      <c r="B28" s="51"/>
    </row>
    <row r="29" spans="1:2" x14ac:dyDescent="0.55000000000000004">
      <c r="B29" s="50"/>
    </row>
    <row r="30" spans="1:2" x14ac:dyDescent="0.55000000000000004">
      <c r="B30" s="50"/>
    </row>
  </sheetData>
  <sheetProtection algorithmName="SHA-512" hashValue="wgMc4fh95VsG007NnZWK+lGLFXRdNYdnDl/E1ev/LZ/8RXlvawVeUGC/aR/f8xrzcqC84qW8NMGS+Jahwt1Vcg==" saltValue="SP5W6vmzBBU+xxX4xCz+pw==" spinCount="100000" sheet="1" objects="1" scenarios="1" selectLockedCells="1"/>
  <hyperlinks>
    <hyperlink ref="B1" location="'Estimator Selector'!A1" display="Link: Impact Tax Fee Estimator " xr:uid="{00000000-0004-0000-0300-000000000000}"/>
    <hyperlink ref="B15" r:id="rId1" display="https://www.montgomerycountymd.gov/DPS/Resources/Files/Fees/Impact-Taxes-Handout.pdf" xr:uid="{00000000-0004-0000-0300-000001000000}"/>
    <hyperlink ref="B16" r:id="rId2" display="https://www.montgomerycountymd.gov/DPS/Resources/Files/Fees/Impact-Taxes-Handout.pdf" xr:uid="{00000000-0004-0000-0300-000002000000}"/>
    <hyperlink ref="B17" r:id="rId3" display="https://www.montgomerycountymd.gov/DPS/Resources/Files/Fees/Impact-Taxes-Handout.pdf" xr:uid="{00000000-0004-0000-0300-000003000000}"/>
    <hyperlink ref="B18" r:id="rId4" display="https://www.montgomerycountymd.gov/council/Resources/Files/agenda/cm/2019/20190916/20190916_GOPHED2.pdf" xr:uid="{00000000-0004-0000-0300-000004000000}"/>
    <hyperlink ref="B19" r:id="rId5" location="faq" display="https://www.montgomerycountymd.gov/DPS/fees/Taxes.html - faq" xr:uid="{00000000-0004-0000-0300-000005000000}"/>
    <hyperlink ref="B23" r:id="rId6" display="https://montgomeryplanning.org/resources/subdivision-staging-policy-area-map/" xr:uid="{00000000-0004-0000-0300-000006000000}"/>
  </hyperlinks>
  <pageMargins left="0.7" right="0.7" top="0.75" bottom="0.75" header="0.3" footer="0.3"/>
  <pageSetup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S23"/>
  <sheetViews>
    <sheetView topLeftCell="A4" workbookViewId="0">
      <selection activeCell="B18" sqref="B18:M18"/>
    </sheetView>
  </sheetViews>
  <sheetFormatPr defaultRowHeight="14.4" x14ac:dyDescent="0.55000000000000004"/>
  <cols>
    <col min="1" max="1" width="68.41796875" customWidth="1"/>
  </cols>
  <sheetData>
    <row r="1" spans="1:15" s="29" customFormat="1" ht="66" customHeight="1" x14ac:dyDescent="0.55000000000000004">
      <c r="A1" s="36" t="s">
        <v>79</v>
      </c>
    </row>
    <row r="2" spans="1:15" s="29" customFormat="1" x14ac:dyDescent="0.55000000000000004">
      <c r="A2" s="35" t="s">
        <v>128</v>
      </c>
      <c r="B2" s="31"/>
    </row>
    <row r="3" spans="1:15" s="29" customFormat="1" ht="124.2" x14ac:dyDescent="0.55000000000000004">
      <c r="A3" s="34" t="s">
        <v>162</v>
      </c>
      <c r="B3" s="31"/>
    </row>
    <row r="4" spans="1:15" s="29" customFormat="1" x14ac:dyDescent="0.55000000000000004">
      <c r="A4" s="35" t="s">
        <v>131</v>
      </c>
      <c r="B4" s="30"/>
    </row>
    <row r="5" spans="1:15" s="29" customFormat="1" ht="86.4" x14ac:dyDescent="0.55000000000000004">
      <c r="A5" s="32" t="s">
        <v>77</v>
      </c>
      <c r="B5" s="30"/>
    </row>
    <row r="6" spans="1:15" s="29" customFormat="1" x14ac:dyDescent="0.55000000000000004">
      <c r="A6" s="35" t="s">
        <v>130</v>
      </c>
    </row>
    <row r="7" spans="1:15" s="29" customFormat="1" ht="43.2" x14ac:dyDescent="0.55000000000000004">
      <c r="A7" s="32" t="s">
        <v>78</v>
      </c>
    </row>
    <row r="8" spans="1:15" s="29" customFormat="1" x14ac:dyDescent="0.55000000000000004">
      <c r="A8" s="35" t="s">
        <v>129</v>
      </c>
    </row>
    <row r="9" spans="1:15" x14ac:dyDescent="0.55000000000000004">
      <c r="A9" s="32" t="s">
        <v>163</v>
      </c>
    </row>
    <row r="10" spans="1:15" x14ac:dyDescent="0.55000000000000004">
      <c r="A10" s="197" t="s">
        <v>164</v>
      </c>
    </row>
    <row r="11" spans="1:15" x14ac:dyDescent="0.55000000000000004">
      <c r="A11" s="198" t="s">
        <v>165</v>
      </c>
      <c r="O11" s="186"/>
    </row>
    <row r="12" spans="1:15" x14ac:dyDescent="0.55000000000000004">
      <c r="A12" s="198" t="s">
        <v>166</v>
      </c>
      <c r="O12" s="186"/>
    </row>
    <row r="13" spans="1:15" x14ac:dyDescent="0.55000000000000004">
      <c r="A13" s="199" t="s">
        <v>167</v>
      </c>
      <c r="C13" s="1"/>
      <c r="D13" s="1"/>
      <c r="E13" s="1"/>
      <c r="F13" s="1"/>
      <c r="G13" s="1"/>
      <c r="H13" s="1"/>
      <c r="I13" s="1"/>
      <c r="J13" s="2"/>
      <c r="K13" s="2"/>
      <c r="L13" s="2"/>
      <c r="M13" s="2"/>
      <c r="N13" s="2"/>
    </row>
    <row r="14" spans="1:15" x14ac:dyDescent="0.55000000000000004">
      <c r="A14" s="198" t="s">
        <v>168</v>
      </c>
      <c r="B14" s="29"/>
      <c r="C14" s="29"/>
      <c r="D14" s="29"/>
      <c r="E14" s="29"/>
      <c r="F14" s="29"/>
      <c r="G14" s="29"/>
      <c r="H14" s="29"/>
      <c r="I14" s="29"/>
      <c r="J14" s="29"/>
      <c r="K14" s="29"/>
      <c r="L14" s="29"/>
      <c r="M14" s="29"/>
      <c r="N14" s="29"/>
    </row>
    <row r="15" spans="1:15" x14ac:dyDescent="0.55000000000000004">
      <c r="A15" s="198" t="s">
        <v>169</v>
      </c>
    </row>
    <row r="16" spans="1:15" s="29" customFormat="1" x14ac:dyDescent="0.55000000000000004">
      <c r="A16" s="200" t="s">
        <v>170</v>
      </c>
    </row>
    <row r="17" spans="1:19" x14ac:dyDescent="0.55000000000000004">
      <c r="A17" s="201" t="s">
        <v>82</v>
      </c>
      <c r="B17" s="29"/>
      <c r="C17" s="29"/>
      <c r="D17" s="29"/>
      <c r="E17" s="29"/>
      <c r="F17" s="29"/>
      <c r="G17" s="29"/>
      <c r="H17" s="29"/>
      <c r="I17" s="29"/>
      <c r="J17" s="29"/>
      <c r="K17" s="29"/>
      <c r="L17" s="29"/>
      <c r="M17" s="29"/>
      <c r="N17" s="29"/>
    </row>
    <row r="18" spans="1:19" s="29" customFormat="1" x14ac:dyDescent="0.55000000000000004">
      <c r="A18" s="29" t="s">
        <v>81</v>
      </c>
      <c r="B18" s="233" t="s">
        <v>33</v>
      </c>
      <c r="C18" s="233"/>
      <c r="D18" s="233"/>
      <c r="E18" s="233"/>
      <c r="F18" s="233"/>
      <c r="G18" s="233"/>
      <c r="H18" s="233"/>
      <c r="I18" s="233"/>
      <c r="J18" s="233"/>
      <c r="K18" s="233"/>
      <c r="L18" s="233"/>
      <c r="M18" s="233"/>
      <c r="N18" s="187"/>
    </row>
    <row r="19" spans="1:19" x14ac:dyDescent="0.55000000000000004">
      <c r="A19" s="29" t="s">
        <v>84</v>
      </c>
      <c r="B19" s="232" t="s">
        <v>36</v>
      </c>
      <c r="C19" s="232"/>
      <c r="D19" s="232"/>
      <c r="E19" s="232"/>
      <c r="F19" s="232"/>
      <c r="G19" s="232"/>
      <c r="H19" s="232"/>
      <c r="I19" s="232"/>
      <c r="J19" s="232"/>
      <c r="K19" s="232"/>
      <c r="L19" s="232"/>
      <c r="M19" s="232"/>
      <c r="N19" s="232"/>
      <c r="O19" s="1"/>
      <c r="P19" s="1"/>
      <c r="Q19" s="1"/>
      <c r="R19" s="1"/>
      <c r="S19" s="1"/>
    </row>
    <row r="20" spans="1:19" x14ac:dyDescent="0.55000000000000004">
      <c r="O20" s="3"/>
      <c r="P20" s="3"/>
      <c r="Q20" s="3"/>
      <c r="R20" s="3"/>
      <c r="S20" s="3"/>
    </row>
    <row r="21" spans="1:19" x14ac:dyDescent="0.55000000000000004">
      <c r="O21" s="29"/>
      <c r="P21" s="29"/>
      <c r="Q21" s="29"/>
      <c r="R21" s="29"/>
      <c r="S21" s="29"/>
    </row>
    <row r="22" spans="1:19" x14ac:dyDescent="0.55000000000000004">
      <c r="O22" s="29"/>
      <c r="P22" s="29"/>
      <c r="Q22" s="29"/>
      <c r="R22" s="29"/>
      <c r="S22" s="29"/>
    </row>
    <row r="23" spans="1:19" x14ac:dyDescent="0.55000000000000004">
      <c r="O23" s="29"/>
      <c r="P23" s="29"/>
      <c r="Q23" s="29"/>
      <c r="R23" s="29"/>
      <c r="S23" s="29"/>
    </row>
  </sheetData>
  <sheetProtection algorithmName="SHA-512" hashValue="HStKW2F+C3EXkcpbgD9PKgnD6IKC0zgk+GrJ3WMGmO9w22W6JB2G1Tto0Oo7icHyk62NWftQfZeIAmJVRlr4JA==" saltValue="creEgvFSuSLRaL8BcCqNjg==" spinCount="100000" sheet="1" objects="1" scenarios="1" selectLockedCells="1"/>
  <mergeCells count="2">
    <mergeCell ref="B19:N19"/>
    <mergeCell ref="B18:M18"/>
  </mergeCells>
  <hyperlinks>
    <hyperlink ref="B18" r:id="rId1" xr:uid="{00000000-0004-0000-0400-000000000000}"/>
    <hyperlink ref="B19" r:id="rId2" xr:uid="{00000000-0004-0000-0400-000001000000}"/>
    <hyperlink ref="A11" location="'Impact Tax Use categories'!A1" display="1- Impact Tax Use Categories" xr:uid="{00000000-0004-0000-0400-000002000000}"/>
    <hyperlink ref="A14" location="'Fee Schedule'!A1" display="4- Fee Schedule" xr:uid="{00000000-0004-0000-0400-000003000000}"/>
    <hyperlink ref="A13" r:id="rId3" display="Determine your color coded Area -Address search - web Link" xr:uid="{00000000-0004-0000-0400-000004000000}"/>
    <hyperlink ref="A12" location="'Policy Areas'!A1" display="Policy Areas Tutorial" xr:uid="{00000000-0004-0000-0400-000005000000}"/>
    <hyperlink ref="A16" r:id="rId4" display="7- FAQs" xr:uid="{00000000-0004-0000-0400-000006000000}"/>
    <hyperlink ref="A15" r:id="rId5" xr:uid="{00000000-0004-0000-0400-000007000000}"/>
  </hyperlinks>
  <pageMargins left="0.7" right="0.7" top="0.75" bottom="0.75" header="0.3" footer="0.3"/>
  <pageSetup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P8"/>
  <sheetViews>
    <sheetView showGridLines="0" workbookViewId="0">
      <selection activeCell="D4" sqref="D4:F4"/>
    </sheetView>
  </sheetViews>
  <sheetFormatPr defaultRowHeight="14.4" x14ac:dyDescent="0.55000000000000004"/>
  <cols>
    <col min="1" max="1" width="16.41796875" customWidth="1"/>
  </cols>
  <sheetData>
    <row r="1" spans="1:16" s="27" customFormat="1" x14ac:dyDescent="0.55000000000000004">
      <c r="M1" s="37"/>
      <c r="N1" s="37"/>
      <c r="O1" s="37"/>
      <c r="P1" s="37"/>
    </row>
    <row r="2" spans="1:16" ht="15.6" x14ac:dyDescent="0.6">
      <c r="C2" s="40" t="s">
        <v>60</v>
      </c>
      <c r="D2" s="37"/>
      <c r="E2" s="37"/>
      <c r="F2" s="37"/>
      <c r="G2" s="37"/>
      <c r="H2" s="37"/>
      <c r="I2" s="37"/>
      <c r="J2" s="37"/>
      <c r="K2" s="37"/>
      <c r="L2" s="37"/>
      <c r="M2" s="37"/>
      <c r="N2" s="37"/>
      <c r="O2" s="37"/>
      <c r="P2" s="37"/>
    </row>
    <row r="3" spans="1:16" x14ac:dyDescent="0.55000000000000004">
      <c r="C3" s="234" t="s">
        <v>56</v>
      </c>
      <c r="D3" s="234"/>
      <c r="E3" s="234"/>
      <c r="F3" s="234"/>
      <c r="G3" s="234"/>
      <c r="H3" s="234"/>
      <c r="I3" s="234"/>
      <c r="J3" s="234"/>
      <c r="K3" s="234"/>
      <c r="L3" s="37"/>
      <c r="M3" s="37"/>
      <c r="N3" s="37"/>
      <c r="O3" s="37"/>
      <c r="P3" s="37"/>
    </row>
    <row r="4" spans="1:16" x14ac:dyDescent="0.55000000000000004">
      <c r="B4" s="186"/>
      <c r="C4" s="193" t="s">
        <v>57</v>
      </c>
      <c r="D4" s="234" t="s">
        <v>41</v>
      </c>
      <c r="E4" s="234"/>
      <c r="F4" s="234"/>
      <c r="G4" s="192" t="s">
        <v>58</v>
      </c>
      <c r="H4" s="37"/>
      <c r="I4" s="37"/>
      <c r="J4" s="37"/>
      <c r="K4" s="37"/>
      <c r="L4" s="37"/>
      <c r="M4" s="37"/>
      <c r="N4" s="37"/>
      <c r="O4" s="37"/>
      <c r="P4" s="37"/>
    </row>
    <row r="5" spans="1:16" x14ac:dyDescent="0.55000000000000004">
      <c r="A5" s="37"/>
      <c r="B5" s="37"/>
      <c r="C5" s="37" t="s">
        <v>80</v>
      </c>
      <c r="D5" s="37"/>
      <c r="E5" s="37"/>
      <c r="F5" s="37"/>
      <c r="G5" s="37"/>
      <c r="H5" s="37"/>
      <c r="I5" s="37"/>
      <c r="J5" s="37"/>
      <c r="K5" s="37"/>
      <c r="L5" s="37"/>
      <c r="M5" s="37"/>
      <c r="N5" s="37"/>
      <c r="O5" s="38"/>
      <c r="P5" s="37"/>
    </row>
    <row r="6" spans="1:16" x14ac:dyDescent="0.55000000000000004">
      <c r="A6" s="37"/>
      <c r="B6" s="37"/>
      <c r="C6" s="37"/>
      <c r="D6" s="37"/>
      <c r="E6" s="37"/>
      <c r="F6" s="37"/>
      <c r="G6" s="37"/>
      <c r="H6" s="37"/>
      <c r="I6" s="37"/>
      <c r="J6" s="37"/>
      <c r="K6" s="37"/>
      <c r="L6" s="37"/>
      <c r="M6" s="37"/>
      <c r="N6" s="37"/>
      <c r="O6" s="37"/>
      <c r="P6" s="37"/>
    </row>
    <row r="7" spans="1:16" x14ac:dyDescent="0.55000000000000004">
      <c r="A7" s="37"/>
      <c r="B7" s="37"/>
      <c r="C7" s="37"/>
      <c r="D7" s="37"/>
      <c r="E7" s="37"/>
      <c r="G7" s="39" t="s">
        <v>59</v>
      </c>
      <c r="H7" s="37"/>
      <c r="I7" s="37"/>
      <c r="J7" s="192"/>
      <c r="K7" s="37"/>
      <c r="L7" s="37"/>
      <c r="M7" s="37"/>
      <c r="N7" s="37"/>
      <c r="O7" s="37"/>
      <c r="P7" s="37"/>
    </row>
    <row r="8" spans="1:16" x14ac:dyDescent="0.55000000000000004">
      <c r="A8" s="37"/>
      <c r="B8" s="37"/>
      <c r="C8" s="37"/>
      <c r="D8" s="37"/>
      <c r="E8" s="37"/>
      <c r="F8" s="37"/>
      <c r="G8" s="37"/>
      <c r="H8" s="37"/>
      <c r="I8" s="37"/>
      <c r="J8" s="37"/>
      <c r="K8" s="37"/>
      <c r="L8" s="37"/>
      <c r="M8" s="37"/>
      <c r="N8" s="37"/>
      <c r="O8" s="37"/>
      <c r="P8" s="37"/>
    </row>
  </sheetData>
  <sheetProtection algorithmName="SHA-512" hashValue="nqooGAHK6u8eDQa1HkG9IQOWmmrNXF/Obl3SC6JUoh7T2G9kDg1cG7kl8Pyi/jWivNZGdXcW4dkTKgZETHHFaw==" saltValue="MKN5Bri5mj+wiERa0RzbFg==" spinCount="100000" sheet="1" objects="1" scenarios="1" selectLockedCells="1"/>
  <mergeCells count="2">
    <mergeCell ref="C3:K3"/>
    <mergeCell ref="D4:F4"/>
  </mergeCells>
  <hyperlinks>
    <hyperlink ref="C3:K3" r:id="rId1" display="1- Click here to be directed to county council website -  law section about color coded areas." xr:uid="{00000000-0004-0000-0500-000000000000}"/>
    <hyperlink ref="D4:F4" r:id="rId2" display="Determine your color coded" xr:uid="{00000000-0004-0000-0500-000001000000}"/>
  </hyperlinks>
  <pageMargins left="0.7" right="0.7" top="0.75" bottom="0.75" header="0.3" footer="0.3"/>
  <pageSetup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1"/>
  <dimension ref="A1:T199"/>
  <sheetViews>
    <sheetView zoomScale="82" zoomScaleNormal="82" workbookViewId="0">
      <selection activeCell="P204" sqref="P204"/>
    </sheetView>
  </sheetViews>
  <sheetFormatPr defaultRowHeight="14.4" x14ac:dyDescent="0.55000000000000004"/>
  <sheetData>
    <row r="1" spans="1:20" ht="25.8" x14ac:dyDescent="0.95">
      <c r="D1" s="4" t="s">
        <v>34</v>
      </c>
    </row>
    <row r="2" spans="1:20" ht="23.1" x14ac:dyDescent="0.85">
      <c r="D2" s="8" t="s">
        <v>37</v>
      </c>
      <c r="T2" s="8"/>
    </row>
    <row r="6" spans="1:20" ht="18.3" x14ac:dyDescent="0.7">
      <c r="A6" s="5"/>
      <c r="E6" s="3"/>
      <c r="F6" s="3"/>
      <c r="G6" s="3"/>
      <c r="H6" s="3"/>
      <c r="I6" s="3"/>
      <c r="J6" s="3"/>
      <c r="K6" s="3"/>
      <c r="L6" s="3"/>
      <c r="M6" s="3"/>
    </row>
    <row r="7" spans="1:20" ht="18.3" x14ac:dyDescent="0.7">
      <c r="A7" s="5"/>
    </row>
    <row r="17" spans="1:4" x14ac:dyDescent="0.55000000000000004">
      <c r="B17" s="3"/>
      <c r="C17" s="3"/>
      <c r="D17" s="3"/>
    </row>
    <row r="18" spans="1:4" x14ac:dyDescent="0.55000000000000004">
      <c r="A18" s="3"/>
      <c r="B18" s="3"/>
      <c r="C18" s="3"/>
      <c r="D18" s="3"/>
    </row>
    <row r="19" spans="1:4" x14ac:dyDescent="0.55000000000000004">
      <c r="A19" s="3"/>
      <c r="B19" s="3"/>
      <c r="C19" s="3"/>
      <c r="D19" s="3"/>
    </row>
    <row r="20" spans="1:4" x14ac:dyDescent="0.55000000000000004">
      <c r="A20" s="3"/>
    </row>
    <row r="195" spans="2:20" x14ac:dyDescent="0.55000000000000004">
      <c r="B195" t="s">
        <v>53</v>
      </c>
      <c r="G195" s="235" t="s">
        <v>51</v>
      </c>
      <c r="H195" s="235"/>
      <c r="I195" s="235"/>
      <c r="J195" s="235"/>
      <c r="K195" s="235"/>
      <c r="L195" s="235"/>
      <c r="M195" s="235"/>
      <c r="N195" s="235"/>
      <c r="O195" s="235"/>
      <c r="P195" s="185"/>
      <c r="Q195" s="185"/>
      <c r="R195" s="185"/>
      <c r="S195" s="185"/>
      <c r="T195" s="186"/>
    </row>
    <row r="196" spans="2:20" x14ac:dyDescent="0.55000000000000004">
      <c r="B196" t="s">
        <v>52</v>
      </c>
      <c r="G196" s="235" t="s">
        <v>33</v>
      </c>
      <c r="H196" s="235"/>
      <c r="I196" s="235"/>
      <c r="J196" s="235"/>
      <c r="K196" s="235"/>
      <c r="L196" s="235"/>
      <c r="M196" s="235"/>
      <c r="N196" s="235"/>
      <c r="O196" s="235"/>
      <c r="P196" s="235"/>
      <c r="Q196" s="235"/>
      <c r="R196" s="235"/>
      <c r="S196" s="235"/>
      <c r="T196" s="186"/>
    </row>
    <row r="197" spans="2:20" x14ac:dyDescent="0.55000000000000004">
      <c r="B197" t="s">
        <v>45</v>
      </c>
      <c r="G197" s="233" t="s">
        <v>35</v>
      </c>
      <c r="H197" s="233"/>
      <c r="I197" s="233"/>
      <c r="J197" s="233"/>
      <c r="K197" s="233"/>
      <c r="L197" s="233"/>
      <c r="M197" s="233"/>
      <c r="N197" s="233"/>
      <c r="O197" s="233"/>
      <c r="P197" s="233"/>
      <c r="Q197" s="185"/>
      <c r="R197" s="187"/>
      <c r="S197" s="187"/>
      <c r="T197" s="186"/>
    </row>
    <row r="198" spans="2:20" x14ac:dyDescent="0.55000000000000004">
      <c r="B198" t="s">
        <v>83</v>
      </c>
      <c r="G198" s="232" t="s">
        <v>36</v>
      </c>
      <c r="H198" s="232"/>
      <c r="I198" s="232"/>
      <c r="J198" s="232"/>
      <c r="K198" s="232"/>
      <c r="L198" s="232"/>
      <c r="M198" s="232"/>
      <c r="N198" s="232"/>
      <c r="O198" s="232"/>
      <c r="P198" s="232"/>
      <c r="Q198" s="232"/>
      <c r="R198" s="232"/>
      <c r="S198" s="232"/>
      <c r="T198" s="186"/>
    </row>
    <row r="199" spans="2:20" x14ac:dyDescent="0.55000000000000004">
      <c r="B199" s="1"/>
      <c r="C199" s="1"/>
      <c r="D199" s="1"/>
      <c r="E199" s="1"/>
      <c r="F199" s="1"/>
      <c r="G199" s="1"/>
      <c r="H199" s="1"/>
      <c r="I199" s="1"/>
      <c r="J199" s="2"/>
      <c r="K199" s="2"/>
      <c r="L199" s="2"/>
      <c r="M199" s="2"/>
      <c r="N199" s="2"/>
    </row>
  </sheetData>
  <sheetProtection algorithmName="SHA-512" hashValue="I8L8UCFMNA4eVaCBg2VjFYUsiZSq2K8pdYQWToFlv7maZCrMEB9fE4gf/P17QTv2eEIqGsFiEz0gGNSS3m3yXg==" saltValue="R6asnJMD8qHl9E6x6tumgA==" spinCount="100000" sheet="1" selectLockedCells="1" selectUnlockedCells="1"/>
  <mergeCells count="4">
    <mergeCell ref="G195:O195"/>
    <mergeCell ref="G196:S196"/>
    <mergeCell ref="G197:P197"/>
    <mergeCell ref="G198:S198"/>
  </mergeCells>
  <hyperlinks>
    <hyperlink ref="G195" r:id="rId1" display="https://www.montgomerycountymd.gov/DPS/fees/Taxes.html              " xr:uid="{00000000-0004-0000-0600-000000000000}"/>
    <hyperlink ref="G196" r:id="rId2" xr:uid="{00000000-0004-0000-0600-000001000000}"/>
    <hyperlink ref="G197" r:id="rId3" xr:uid="{00000000-0004-0000-0600-000002000000}"/>
    <hyperlink ref="G198" r:id="rId4" xr:uid="{00000000-0004-0000-0600-000003000000}"/>
  </hyperlinks>
  <pageMargins left="0.7" right="0.7" top="0.75" bottom="0.75" header="0.3" footer="0.3"/>
  <pageSetup orientation="portrait"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M22"/>
  <sheetViews>
    <sheetView zoomScale="90" zoomScaleNormal="90" workbookViewId="0">
      <selection activeCell="F21" sqref="F21"/>
    </sheetView>
  </sheetViews>
  <sheetFormatPr defaultColWidth="9.15625" defaultRowHeight="14.4" x14ac:dyDescent="0.55000000000000004"/>
  <cols>
    <col min="1" max="1" width="12.41796875" style="9" customWidth="1"/>
    <col min="2" max="2" width="34.41796875" style="9" bestFit="1" customWidth="1"/>
    <col min="3" max="3" width="32.41796875" style="9" customWidth="1"/>
    <col min="4" max="4" width="30.68359375" style="9" bestFit="1" customWidth="1"/>
    <col min="5" max="5" width="27.41796875" style="9" bestFit="1" customWidth="1"/>
    <col min="6" max="6" width="15.41796875" style="9" customWidth="1"/>
    <col min="7" max="7" width="13.578125" style="9" customWidth="1"/>
    <col min="8" max="8" width="11.578125" style="9" customWidth="1"/>
    <col min="9" max="9" width="29.26171875" style="9" bestFit="1" customWidth="1"/>
    <col min="10" max="10" width="21.68359375" style="9" customWidth="1"/>
    <col min="11" max="11" width="47.15625" style="9" customWidth="1"/>
    <col min="12" max="12" width="35.41796875" style="9" customWidth="1"/>
    <col min="13" max="13" width="17.578125" style="9" customWidth="1"/>
    <col min="14" max="14" width="17.68359375" style="9" customWidth="1"/>
    <col min="15" max="15" width="21.41796875" style="9" customWidth="1"/>
    <col min="16" max="16384" width="9.15625" style="9"/>
  </cols>
  <sheetData>
    <row r="1" spans="1:13" ht="15" customHeight="1" x14ac:dyDescent="0.55000000000000004">
      <c r="A1" s="236" t="s">
        <v>98</v>
      </c>
      <c r="B1" s="237"/>
      <c r="C1" s="237"/>
      <c r="D1" s="91"/>
      <c r="E1" s="92"/>
      <c r="F1" s="92"/>
      <c r="G1" s="92"/>
      <c r="H1" s="92"/>
      <c r="I1" s="10"/>
    </row>
    <row r="2" spans="1:13" ht="15" customHeight="1" x14ac:dyDescent="0.75">
      <c r="A2" s="237"/>
      <c r="B2" s="237"/>
      <c r="C2" s="237"/>
      <c r="D2" s="93"/>
      <c r="E2" s="92"/>
      <c r="F2" s="92"/>
      <c r="G2" s="92"/>
      <c r="H2" s="92"/>
      <c r="I2" s="10"/>
      <c r="L2" s="60"/>
      <c r="M2" s="60"/>
    </row>
    <row r="3" spans="1:13" ht="20.399999999999999" x14ac:dyDescent="0.75">
      <c r="A3" s="238" t="s">
        <v>96</v>
      </c>
      <c r="B3" s="238"/>
      <c r="C3" s="238"/>
      <c r="D3" s="93" t="s">
        <v>38</v>
      </c>
      <c r="E3" s="239"/>
      <c r="F3" s="239"/>
      <c r="G3" s="94"/>
      <c r="H3" s="94"/>
      <c r="I3" s="89"/>
    </row>
    <row r="4" spans="1:13" s="16" customFormat="1" x14ac:dyDescent="0.55000000000000004">
      <c r="A4" s="95" t="s">
        <v>95</v>
      </c>
      <c r="B4" s="92"/>
      <c r="C4" s="92"/>
      <c r="D4" s="92"/>
      <c r="E4" s="92"/>
      <c r="F4" s="92"/>
      <c r="G4" s="92"/>
      <c r="H4" s="92"/>
      <c r="I4" s="61"/>
      <c r="M4" s="52"/>
    </row>
    <row r="5" spans="1:13" ht="25.8" x14ac:dyDescent="0.55000000000000004">
      <c r="A5" s="92">
        <v>1</v>
      </c>
      <c r="B5" s="92"/>
      <c r="C5" s="92"/>
      <c r="D5" s="92"/>
      <c r="E5" s="96"/>
      <c r="F5" s="92"/>
      <c r="G5" s="92"/>
      <c r="H5" s="92"/>
      <c r="I5" s="10"/>
      <c r="M5" s="17"/>
    </row>
    <row r="6" spans="1:13" ht="25.8" x14ac:dyDescent="0.55000000000000004">
      <c r="A6" s="92"/>
      <c r="B6" s="92"/>
      <c r="C6" s="92"/>
      <c r="D6" s="92"/>
      <c r="E6" s="96"/>
      <c r="F6" s="92"/>
      <c r="G6" s="92"/>
      <c r="H6" s="92"/>
      <c r="I6" s="10"/>
      <c r="M6" s="17"/>
    </row>
    <row r="7" spans="1:13" ht="25.8" x14ac:dyDescent="0.55000000000000004">
      <c r="A7" s="92"/>
      <c r="B7" s="92"/>
      <c r="C7" s="92"/>
      <c r="D7" s="92"/>
      <c r="E7" s="96"/>
      <c r="F7" s="92"/>
      <c r="G7" s="92"/>
      <c r="H7" s="92"/>
      <c r="I7" s="10"/>
      <c r="M7" s="17"/>
    </row>
    <row r="8" spans="1:13" ht="25.8" x14ac:dyDescent="0.55000000000000004">
      <c r="A8" s="92"/>
      <c r="B8" s="92"/>
      <c r="C8" s="97"/>
      <c r="D8" s="92"/>
      <c r="E8" s="96"/>
      <c r="F8" s="92"/>
      <c r="G8" s="92"/>
      <c r="H8" s="92"/>
      <c r="I8" s="10"/>
      <c r="M8" s="17"/>
    </row>
    <row r="9" spans="1:13" ht="20.5" customHeight="1" x14ac:dyDescent="0.55000000000000004">
      <c r="A9" s="92"/>
      <c r="B9" s="92"/>
      <c r="C9" s="97"/>
      <c r="D9" s="92"/>
      <c r="E9" s="96"/>
      <c r="F9" s="92"/>
      <c r="G9" s="92"/>
      <c r="H9" s="92"/>
      <c r="I9" s="10"/>
      <c r="M9" s="17"/>
    </row>
    <row r="10" spans="1:13" s="10" customFormat="1" ht="48.4" customHeight="1" x14ac:dyDescent="0.55000000000000004">
      <c r="A10" s="98"/>
      <c r="B10" s="99" t="s">
        <v>39</v>
      </c>
      <c r="C10" s="100" t="s">
        <v>61</v>
      </c>
      <c r="D10" s="100" t="s">
        <v>55</v>
      </c>
      <c r="E10" s="100" t="s">
        <v>11</v>
      </c>
      <c r="F10" s="100" t="s">
        <v>12</v>
      </c>
      <c r="G10" s="101" t="s">
        <v>13</v>
      </c>
      <c r="H10" s="92"/>
      <c r="M10" s="18"/>
    </row>
    <row r="11" spans="1:13" s="10" customFormat="1" ht="43.9" customHeight="1" x14ac:dyDescent="0.55000000000000004">
      <c r="A11" s="102"/>
      <c r="B11" s="103" t="s">
        <v>26</v>
      </c>
      <c r="C11" s="116">
        <v>8501</v>
      </c>
      <c r="D11" s="104">
        <f>IF($C$11=0,0,(IF((AND($C$11&gt;=3500,$C$11&lt;8500)),($C$11-3500)*2,(IF($C$11&lt;3500,0,17000)))))</f>
        <v>17000</v>
      </c>
      <c r="E11" s="105">
        <f>IF(C11=0,0,(IF((AND(C11&gt;=3500,C11&lt;8500)), (C11-3500)*2,(IF(C11&lt;3500,0,17000))))+'Fee Schedule'!C35)</f>
        <v>43207</v>
      </c>
      <c r="F11" s="105">
        <f>IF(C11=0,0,(VLOOKUP(B11,'Fee Schedule'!B13:F31,A5+1,FALSE)))</f>
        <v>7838</v>
      </c>
      <c r="G11" s="105">
        <f>$E$11+$F$11</f>
        <v>51045</v>
      </c>
      <c r="H11" s="92"/>
      <c r="M11" s="18"/>
    </row>
    <row r="12" spans="1:13" ht="46.9" customHeight="1" x14ac:dyDescent="0.55000000000000004">
      <c r="A12" s="102"/>
      <c r="B12" s="103" t="s">
        <v>32</v>
      </c>
      <c r="C12" s="116">
        <v>3501</v>
      </c>
      <c r="D12" s="104">
        <f>IF(C12=0,0,(IF((AND(C12&gt;=3500,C12&lt;8500)),(C12-3500)*2,(IF(C12&lt;3500,0,17000)))))</f>
        <v>2</v>
      </c>
      <c r="E12" s="105">
        <f>IF($C$12=0,0,(IF((AND($C$12&gt;=3500,$C$12&lt;8500)), ($C$12-3500)*2,(IF($C$12&lt;3500,0,17000))))+'Fee Schedule'!$C$36)</f>
        <v>27600</v>
      </c>
      <c r="F12" s="105">
        <f>IF(C12=0,0,(VLOOKUP(B12,'Fee Schedule'!B13:F31,A5+1,FALSE)))</f>
        <v>6413</v>
      </c>
      <c r="G12" s="105">
        <f>$E$12+$F$12</f>
        <v>34013</v>
      </c>
      <c r="H12" s="92"/>
      <c r="I12" s="10"/>
      <c r="M12" s="17"/>
    </row>
    <row r="13" spans="1:13" x14ac:dyDescent="0.55000000000000004">
      <c r="A13" s="92"/>
      <c r="B13" s="106"/>
      <c r="C13" s="107"/>
      <c r="D13" s="107"/>
      <c r="E13" s="107"/>
      <c r="F13" s="107"/>
      <c r="G13" s="107"/>
      <c r="H13" s="92"/>
      <c r="I13" s="10"/>
      <c r="M13" s="17"/>
    </row>
    <row r="14" spans="1:13" ht="20.399999999999999" x14ac:dyDescent="0.55000000000000004">
      <c r="A14" s="92"/>
      <c r="B14" s="108" t="s">
        <v>14</v>
      </c>
      <c r="C14" s="107"/>
      <c r="D14" s="107"/>
      <c r="E14" s="109">
        <f>SUM($E$11:$E$13)</f>
        <v>70807</v>
      </c>
      <c r="F14" s="109">
        <f>SUM($F$11:$F$13)</f>
        <v>14251</v>
      </c>
      <c r="G14" s="109">
        <f>SUM($G$11:$G$13)</f>
        <v>85058</v>
      </c>
      <c r="H14" s="92"/>
      <c r="I14" s="10"/>
      <c r="M14" s="17"/>
    </row>
    <row r="15" spans="1:13" x14ac:dyDescent="0.55000000000000004">
      <c r="A15" s="92"/>
      <c r="B15" s="92"/>
      <c r="C15" s="92"/>
      <c r="D15" s="92"/>
      <c r="E15" s="92"/>
      <c r="F15" s="92"/>
      <c r="G15" s="110"/>
      <c r="H15" s="110"/>
      <c r="I15" s="10"/>
    </row>
    <row r="16" spans="1:13" ht="15" customHeight="1" x14ac:dyDescent="0.55000000000000004">
      <c r="A16" s="92"/>
      <c r="B16" s="99" t="s">
        <v>39</v>
      </c>
      <c r="C16" s="100" t="s">
        <v>86</v>
      </c>
      <c r="D16" s="100" t="s">
        <v>87</v>
      </c>
      <c r="E16" s="100" t="s">
        <v>88</v>
      </c>
      <c r="F16" s="111" t="s">
        <v>46</v>
      </c>
      <c r="G16" s="111" t="s">
        <v>47</v>
      </c>
      <c r="H16" s="111" t="s">
        <v>13</v>
      </c>
      <c r="I16" s="10"/>
    </row>
    <row r="17" spans="1:11" x14ac:dyDescent="0.55000000000000004">
      <c r="A17" s="112"/>
      <c r="B17" s="103" t="s">
        <v>29</v>
      </c>
      <c r="C17" s="115">
        <v>14</v>
      </c>
      <c r="D17" s="115">
        <v>2</v>
      </c>
      <c r="E17" s="115">
        <v>2</v>
      </c>
      <c r="F17" s="113">
        <f>IF((D17&gt;=0.25*C17),0,(C17-D17-E17)*'Fee Schedule'!C42)</f>
        <v>0</v>
      </c>
      <c r="G17" s="105">
        <f>IF((D17&gt;=0.25*C17),0,(VLOOKUP(B17,'Fee Schedule'!$B$13:$F$31,'Commercial Estimator'!A$8+1,FALSE)*(C17-D17-E17)))</f>
        <v>0</v>
      </c>
      <c r="H17" s="114">
        <f>$F$17+$G$17</f>
        <v>0</v>
      </c>
      <c r="I17" s="10"/>
    </row>
    <row r="18" spans="1:11" x14ac:dyDescent="0.55000000000000004">
      <c r="A18" s="112"/>
      <c r="B18" s="103" t="s">
        <v>28</v>
      </c>
      <c r="C18" s="115">
        <v>14</v>
      </c>
      <c r="D18" s="115">
        <v>2</v>
      </c>
      <c r="E18" s="115">
        <v>2</v>
      </c>
      <c r="F18" s="113">
        <f>IF((D18&gt;=0.25*C18),0,(C18-D18-E18)*'Fee Schedule'!C31)</f>
        <v>0</v>
      </c>
      <c r="G18" s="105">
        <f>IF((D18&gt;=0.25*C18),0,(VLOOKUP(B18,'Fee Schedule'!$B$13:$F$46,'Commercial Estimator'!A$8+1,FALSE)*(C18-D18-E18)))</f>
        <v>0</v>
      </c>
      <c r="H18" s="114">
        <f>$F$18+$G$18</f>
        <v>0</v>
      </c>
      <c r="I18" s="10"/>
    </row>
    <row r="19" spans="1:11" x14ac:dyDescent="0.55000000000000004">
      <c r="A19" s="92"/>
      <c r="B19" s="92"/>
      <c r="C19" s="92"/>
      <c r="D19" s="92"/>
      <c r="E19" s="92"/>
      <c r="F19" s="92"/>
      <c r="G19" s="92"/>
      <c r="H19" s="92"/>
      <c r="I19" s="10"/>
      <c r="K19" s="14"/>
    </row>
    <row r="20" spans="1:11" x14ac:dyDescent="0.55000000000000004">
      <c r="A20" s="10"/>
      <c r="B20" s="10"/>
      <c r="C20" s="10"/>
      <c r="D20" s="10"/>
      <c r="E20" s="10"/>
      <c r="F20" s="10"/>
      <c r="G20" s="10"/>
      <c r="H20" s="10"/>
      <c r="I20" s="10"/>
      <c r="K20" s="14"/>
    </row>
    <row r="21" spans="1:11" x14ac:dyDescent="0.55000000000000004">
      <c r="A21" s="10"/>
      <c r="B21" s="10"/>
      <c r="C21" s="10"/>
      <c r="D21" s="10"/>
      <c r="E21" s="10"/>
      <c r="F21" s="10"/>
      <c r="G21" s="10"/>
      <c r="H21" s="10"/>
      <c r="I21" s="90"/>
      <c r="J21" s="14"/>
      <c r="K21" s="14"/>
    </row>
    <row r="22" spans="1:11" x14ac:dyDescent="0.55000000000000004">
      <c r="A22" s="10"/>
      <c r="B22" s="10"/>
      <c r="C22" s="10"/>
      <c r="D22" s="10"/>
      <c r="E22" s="10"/>
      <c r="F22" s="10"/>
      <c r="G22" s="90"/>
      <c r="H22" s="90"/>
      <c r="I22" s="90"/>
      <c r="J22" s="14"/>
      <c r="K22" s="14"/>
    </row>
  </sheetData>
  <sheetProtection selectLockedCells="1"/>
  <mergeCells count="3">
    <mergeCell ref="A1:C2"/>
    <mergeCell ref="A3:C3"/>
    <mergeCell ref="E3:F3"/>
  </mergeCells>
  <phoneticPr fontId="17" type="noConversion"/>
  <hyperlinks>
    <hyperlink ref="A3:C3" r:id="rId1" display=" Click: Determine ypur color coded area" xr:uid="{00000000-0004-0000-0700-000000000000}"/>
    <hyperlink ref="D3" location="'Policy Areas'!A1" display="Policy Area Tutorial" xr:uid="{00000000-0004-0000-0700-000001000000}"/>
  </hyperlinks>
  <pageMargins left="0.25" right="0.25" top="0.75" bottom="0.75" header="0.3" footer="0.3"/>
  <pageSetup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Estimator Selector</vt:lpstr>
      <vt:lpstr>Commercial Estimator</vt:lpstr>
      <vt:lpstr>Fee Schedule</vt:lpstr>
      <vt:lpstr>Guidelines</vt:lpstr>
      <vt:lpstr>FAQs</vt:lpstr>
      <vt:lpstr>Policy Areas</vt:lpstr>
      <vt:lpstr>Impact Tax Use categories</vt:lpstr>
      <vt:lpstr>Blank</vt:lpstr>
    </vt:vector>
  </TitlesOfParts>
  <Company>Montgomery County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Majorian, Nima</dc:creator>
  <cp:lastModifiedBy>Rasolee, Simin</cp:lastModifiedBy>
  <cp:lastPrinted>2020-09-21T18:50:18Z</cp:lastPrinted>
  <dcterms:created xsi:type="dcterms:W3CDTF">2019-10-04T17:25:15Z</dcterms:created>
  <dcterms:modified xsi:type="dcterms:W3CDTF">2020-12-23T16:12:29Z</dcterms:modified>
</cp:coreProperties>
</file>