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gro01\Desktop\FY22 Salary Schedules\FY22 Salary Schedules in Excel\"/>
    </mc:Choice>
  </mc:AlternateContent>
  <xr:revisionPtr revIDLastSave="0" documentId="8_{B9FFF0EC-5BD3-48C3-8081-4780B103048C}" xr6:coauthVersionLast="45" xr6:coauthVersionMax="45" xr10:uidLastSave="{00000000-0000-0000-0000-000000000000}"/>
  <bookViews>
    <workbookView xWindow="16275" yWindow="1200" windowWidth="22905" windowHeight="15000" xr2:uid="{87443D97-7C91-4FE3-AA28-E42F6A11FA1D}"/>
  </bookViews>
  <sheets>
    <sheet name="C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4" i="1" l="1"/>
  <c r="L24" i="1"/>
  <c r="K24" i="1"/>
  <c r="J24" i="1"/>
  <c r="M23" i="1"/>
  <c r="L23" i="1"/>
  <c r="K23" i="1"/>
  <c r="J23" i="1"/>
  <c r="M22" i="1"/>
  <c r="M21" i="1"/>
  <c r="L21" i="1"/>
  <c r="K21" i="1"/>
  <c r="M20" i="1"/>
  <c r="L20" i="1"/>
  <c r="K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<sst xmlns="http://schemas.openxmlformats.org/spreadsheetml/2006/main" count="34" uniqueCount="20">
  <si>
    <t>MONTGOMERY COUNTY GOVERNMENT</t>
  </si>
  <si>
    <t>CORRECTIONAL OFFICER UNIFORM SALARY SCHEDULE</t>
  </si>
  <si>
    <t>FISCAL YEAR 2022</t>
  </si>
  <si>
    <t>EFFECTIVE JULY 1, 2021</t>
  </si>
  <si>
    <t>EFFECTIVE JUNE 19, 2022</t>
  </si>
  <si>
    <t>GWA: $1,684 INCREASE</t>
  </si>
  <si>
    <t>STEP</t>
  </si>
  <si>
    <t>YEAR</t>
  </si>
  <si>
    <t>CO I</t>
  </si>
  <si>
    <t>CO II</t>
  </si>
  <si>
    <t>CO III</t>
  </si>
  <si>
    <t>SGT</t>
  </si>
  <si>
    <t>14-20</t>
  </si>
  <si>
    <t>20 YEAR 
LONGEVITY
(3.5%)</t>
  </si>
  <si>
    <t>21+</t>
  </si>
  <si>
    <t>24 YEAR 
LONGEVITY
(2.5%)</t>
  </si>
  <si>
    <t>25+</t>
  </si>
  <si>
    <t xml:space="preserve">FY22 Notes:  </t>
  </si>
  <si>
    <t>1) Starting salary for Correctional Officer 1 (Private) is $49,757.</t>
  </si>
  <si>
    <t>2) Correctional Officer salaries may not correspond to years of service as  listed 
on the salary schedule due to partially funded FY11 service increments.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</si>
</sst>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5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16">
    <dxf>
      <numFmt numFmtId="164" formatCode="&quot;$&quot;#,##0"/>
      <alignment vertical="center" textRotation="0" indent="0" justifyLastLine="0" shrinkToFit="0" readingOrder="0"/>
    </dxf>
    <dxf>
      <numFmt numFmtId="164" formatCode="&quot;$&quot;#,##0"/>
      <alignment vertical="center" textRotation="0" indent="0" justifyLastLine="0" shrinkToFit="0" readingOrder="0"/>
    </dxf>
    <dxf>
      <numFmt numFmtId="164" formatCode="&quot;$&quot;#,##0"/>
      <alignment vertical="center" textRotation="0" indent="0" justifyLastLine="0" shrinkToFit="0" readingOrder="0"/>
    </dxf>
    <dxf>
      <numFmt numFmtId="164" formatCode="&quot;$&quot;#,##0"/>
      <alignment vertical="center" textRotation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&quot;$&quot;#,##0"/>
      <alignment vertical="center" textRotation="0" indent="0" justifyLastLine="0" shrinkToFit="0" readingOrder="0"/>
    </dxf>
    <dxf>
      <numFmt numFmtId="164" formatCode="&quot;$&quot;#,##0"/>
      <alignment vertical="center" textRotation="0" indent="0" justifyLastLine="0" shrinkToFit="0" readingOrder="0"/>
    </dxf>
    <dxf>
      <numFmt numFmtId="164" formatCode="&quot;$&quot;#,##0"/>
      <alignment vertical="center" textRotation="0" indent="0" justifyLastLine="0" shrinkToFit="0" readingOrder="0"/>
    </dxf>
    <dxf>
      <numFmt numFmtId="164" formatCode="&quot;$&quot;#,##0"/>
      <alignment vertical="center" textRotation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C108D4-4182-4E88-B830-B3E0E5682635}" name="COSTable13718" displayName="COSTable13718" ref="A7:F24" totalsRowShown="0" headerRowDxfId="15" dataDxfId="14">
  <tableColumns count="6">
    <tableColumn id="1" xr3:uid="{4F614307-4FE4-464D-A877-1034668EAB6F}" name="STEP" dataDxfId="13"/>
    <tableColumn id="2" xr3:uid="{27DC0574-9D9A-421E-87F4-874AB3C2A5AE}" name="YEAR" dataDxfId="12"/>
    <tableColumn id="3" xr3:uid="{B26C94CB-9128-426D-BD0C-D3BE7B913621}" name="CO I" dataDxfId="11"/>
    <tableColumn id="4" xr3:uid="{49BD3CC7-85B1-492C-A9FF-090494D729F9}" name="CO II" dataDxfId="10"/>
    <tableColumn id="5" xr3:uid="{47AA3A6B-28DE-487F-9395-26EFE17F6B8B}" name="CO III" dataDxfId="9"/>
    <tableColumn id="6" xr3:uid="{BEE04581-B664-4946-AC6D-D3D4D3D282A3}" name="SGT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2CB647-C95A-4695-A889-B22D79865CBF}" name="COSTable1371831" displayName="COSTable1371831" ref="H7:M24" totalsRowShown="0" headerRowDxfId="7" dataDxfId="6">
  <tableColumns count="6">
    <tableColumn id="1" xr3:uid="{0922FE0D-48D5-4A5B-974A-7EC418260FC9}" name="STEP" dataDxfId="5"/>
    <tableColumn id="2" xr3:uid="{ACC949D5-B07B-46E7-B060-3D3976DACDE4}" name="YEAR" dataDxfId="4"/>
    <tableColumn id="3" xr3:uid="{25C73D16-A372-4D4E-941B-FE6E691C6B73}" name="CO I" dataDxfId="3">
      <calculatedColumnFormula>COSTable13718[[#This Row],[CO I]]+1684</calculatedColumnFormula>
    </tableColumn>
    <tableColumn id="4" xr3:uid="{6615F3D7-ED72-4F66-B855-A946DA1AB14E}" name="CO II" dataDxfId="2">
      <calculatedColumnFormula>COSTable13718[[#This Row],[CO II]]+1684</calculatedColumnFormula>
    </tableColumn>
    <tableColumn id="5" xr3:uid="{E90A4956-D0AB-49B0-AA5C-4CA4553D7676}" name="CO III" dataDxfId="1">
      <calculatedColumnFormula>COSTable13718[[#This Row],[CO III]]+1684</calculatedColumnFormula>
    </tableColumn>
    <tableColumn id="6" xr3:uid="{7C92DC4D-49B7-4702-A3B8-186B75F5D780}" name="SGT" dataDxfId="0">
      <calculatedColumnFormula>COSTable13718[[#This Row],[SGT]]+1684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97918-8079-4663-9572-F3ACF3401EDF}">
  <sheetPr>
    <tabColor theme="9" tint="0.79998168889431442"/>
    <pageSetUpPr fitToPage="1"/>
  </sheetPr>
  <dimension ref="A1:N32"/>
  <sheetViews>
    <sheetView showGridLines="0" tabSelected="1" workbookViewId="0"/>
  </sheetViews>
  <sheetFormatPr defaultColWidth="0" defaultRowHeight="15" customHeight="1" zeroHeight="1" x14ac:dyDescent="0.25"/>
  <cols>
    <col min="1" max="6" width="12.5703125" customWidth="1"/>
    <col min="7" max="7" width="10.5703125" customWidth="1"/>
    <col min="8" max="13" width="12.5703125" customWidth="1"/>
    <col min="14" max="14" width="8.7109375" customWidth="1"/>
    <col min="15" max="16384" width="8.7109375" hidden="1"/>
  </cols>
  <sheetData>
    <row r="1" spans="1:13" s="1" customFormat="1" ht="18.75" x14ac:dyDescent="0.3">
      <c r="A1" s="1" t="s">
        <v>0</v>
      </c>
      <c r="H1" s="1" t="s">
        <v>0</v>
      </c>
    </row>
    <row r="2" spans="1:13" s="1" customFormat="1" ht="18.75" x14ac:dyDescent="0.3">
      <c r="A2" s="1" t="s">
        <v>1</v>
      </c>
      <c r="H2" s="1" t="s">
        <v>1</v>
      </c>
    </row>
    <row r="3" spans="1:13" s="1" customFormat="1" ht="18.75" x14ac:dyDescent="0.3">
      <c r="A3" s="1" t="s">
        <v>2</v>
      </c>
      <c r="H3" s="1" t="s">
        <v>2</v>
      </c>
    </row>
    <row r="4" spans="1:13" s="1" customFormat="1" ht="18.75" x14ac:dyDescent="0.3">
      <c r="A4" s="2" t="s">
        <v>3</v>
      </c>
      <c r="H4" s="2" t="s">
        <v>4</v>
      </c>
    </row>
    <row r="5" spans="1:13" s="1" customFormat="1" ht="18.75" x14ac:dyDescent="0.3">
      <c r="A5" s="2"/>
      <c r="H5" s="2" t="s">
        <v>5</v>
      </c>
    </row>
    <row r="6" spans="1:13" x14ac:dyDescent="0.25"/>
    <row r="7" spans="1:13" s="4" customFormat="1" x14ac:dyDescent="0.25">
      <c r="A7" s="3" t="s">
        <v>6</v>
      </c>
      <c r="B7" s="3" t="s">
        <v>7</v>
      </c>
      <c r="C7" s="4" t="s">
        <v>8</v>
      </c>
      <c r="D7" s="4" t="s">
        <v>9</v>
      </c>
      <c r="E7" s="4" t="s">
        <v>10</v>
      </c>
      <c r="F7" s="4" t="s">
        <v>11</v>
      </c>
      <c r="H7" s="3" t="s">
        <v>6</v>
      </c>
      <c r="I7" s="3" t="s">
        <v>7</v>
      </c>
      <c r="J7" s="4" t="s">
        <v>8</v>
      </c>
      <c r="K7" s="4" t="s">
        <v>9</v>
      </c>
      <c r="L7" s="4" t="s">
        <v>10</v>
      </c>
      <c r="M7" s="4" t="s">
        <v>11</v>
      </c>
    </row>
    <row r="8" spans="1:13" s="6" customFormat="1" x14ac:dyDescent="0.25">
      <c r="A8" s="3">
        <v>1</v>
      </c>
      <c r="B8" s="3">
        <v>0</v>
      </c>
      <c r="C8" s="5">
        <v>48072.632999999994</v>
      </c>
      <c r="D8" s="5">
        <v>50478.34032499999</v>
      </c>
      <c r="E8" s="5">
        <v>55525.344087499994</v>
      </c>
      <c r="F8" s="5">
        <v>61355.915162499994</v>
      </c>
      <c r="H8" s="3">
        <v>1</v>
      </c>
      <c r="I8" s="3">
        <v>0</v>
      </c>
      <c r="J8" s="5">
        <f>COSTable13718[[#This Row],[CO I]]+1684</f>
        <v>49756.632999999994</v>
      </c>
      <c r="K8" s="5">
        <f>COSTable13718[[#This Row],[CO II]]+1684</f>
        <v>52162.34032499999</v>
      </c>
      <c r="L8" s="5">
        <f>COSTable13718[[#This Row],[CO III]]+1684</f>
        <v>57209.344087499994</v>
      </c>
      <c r="M8" s="5">
        <f>COSTable13718[[#This Row],[SGT]]+1684</f>
        <v>63039.915162499994</v>
      </c>
    </row>
    <row r="9" spans="1:13" s="6" customFormat="1" x14ac:dyDescent="0.25">
      <c r="A9" s="3">
        <v>2</v>
      </c>
      <c r="B9" s="3">
        <v>1</v>
      </c>
      <c r="C9" s="5">
        <v>49757.043262499996</v>
      </c>
      <c r="D9" s="5">
        <v>52245.777587499993</v>
      </c>
      <c r="E9" s="5">
        <v>57469.213724999994</v>
      </c>
      <c r="F9" s="5">
        <v>63505.276624999999</v>
      </c>
      <c r="H9" s="3">
        <v>2</v>
      </c>
      <c r="I9" s="3">
        <v>1</v>
      </c>
      <c r="J9" s="5">
        <f>COSTable13718[[#This Row],[CO I]]+1684</f>
        <v>51441.043262499996</v>
      </c>
      <c r="K9" s="5">
        <f>COSTable13718[[#This Row],[CO II]]+1684</f>
        <v>53929.777587499993</v>
      </c>
      <c r="L9" s="5">
        <f>COSTable13718[[#This Row],[CO III]]+1684</f>
        <v>59153.213724999994</v>
      </c>
      <c r="M9" s="5">
        <f>COSTable13718[[#This Row],[SGT]]+1684</f>
        <v>65189.276624999999</v>
      </c>
    </row>
    <row r="10" spans="1:13" s="6" customFormat="1" x14ac:dyDescent="0.25">
      <c r="A10" s="3">
        <v>3</v>
      </c>
      <c r="B10" s="3">
        <v>2</v>
      </c>
      <c r="C10" s="5">
        <v>51498.534587499991</v>
      </c>
      <c r="D10" s="5">
        <v>54075.485099999991</v>
      </c>
      <c r="E10" s="5">
        <v>59482.618474999988</v>
      </c>
      <c r="F10" s="5">
        <v>65728.32454999999</v>
      </c>
      <c r="H10" s="3">
        <v>3</v>
      </c>
      <c r="I10" s="3">
        <v>2</v>
      </c>
      <c r="J10" s="5">
        <f>COSTable13718[[#This Row],[CO I]]+1684</f>
        <v>53182.534587499991</v>
      </c>
      <c r="K10" s="5">
        <f>COSTable13718[[#This Row],[CO II]]+1684</f>
        <v>55759.485099999991</v>
      </c>
      <c r="L10" s="5">
        <f>COSTable13718[[#This Row],[CO III]]+1684</f>
        <v>61166.618474999988</v>
      </c>
      <c r="M10" s="5">
        <f>COSTable13718[[#This Row],[SGT]]+1684</f>
        <v>67412.32454999999</v>
      </c>
    </row>
    <row r="11" spans="1:13" s="6" customFormat="1" x14ac:dyDescent="0.25">
      <c r="A11" s="3">
        <v>4</v>
      </c>
      <c r="B11" s="3">
        <v>3</v>
      </c>
      <c r="C11" s="5">
        <v>53301.258324999995</v>
      </c>
      <c r="D11" s="5">
        <v>55968.50069999999</v>
      </c>
      <c r="E11" s="5">
        <v>61564.520499999991</v>
      </c>
      <c r="F11" s="5">
        <v>68028.172449999998</v>
      </c>
      <c r="H11" s="3">
        <v>4</v>
      </c>
      <c r="I11" s="3">
        <v>3</v>
      </c>
      <c r="J11" s="5">
        <f>COSTable13718[[#This Row],[CO I]]+1684</f>
        <v>54985.258324999995</v>
      </c>
      <c r="K11" s="5">
        <f>COSTable13718[[#This Row],[CO II]]+1684</f>
        <v>57652.50069999999</v>
      </c>
      <c r="L11" s="5">
        <f>COSTable13718[[#This Row],[CO III]]+1684</f>
        <v>63248.520499999991</v>
      </c>
      <c r="M11" s="5">
        <f>COSTable13718[[#This Row],[SGT]]+1684</f>
        <v>69712.172449999998</v>
      </c>
    </row>
    <row r="12" spans="1:13" s="6" customFormat="1" x14ac:dyDescent="0.25">
      <c r="A12" s="3">
        <v>5</v>
      </c>
      <c r="B12" s="3">
        <v>4</v>
      </c>
      <c r="C12" s="5">
        <v>55168.327987499993</v>
      </c>
      <c r="D12" s="5">
        <v>57926.900062499997</v>
      </c>
      <c r="E12" s="5">
        <v>63721.146824999989</v>
      </c>
      <c r="F12" s="5">
        <v>70410.009512499993</v>
      </c>
      <c r="H12" s="3">
        <v>5</v>
      </c>
      <c r="I12" s="3">
        <v>4</v>
      </c>
      <c r="J12" s="5">
        <f>COSTable13718[[#This Row],[CO I]]+1684</f>
        <v>56852.327987499993</v>
      </c>
      <c r="K12" s="5">
        <f>COSTable13718[[#This Row],[CO II]]+1684</f>
        <v>59610.900062499997</v>
      </c>
      <c r="L12" s="5">
        <f>COSTable13718[[#This Row],[CO III]]+1684</f>
        <v>65405.146824999989</v>
      </c>
      <c r="M12" s="5">
        <f>COSTable13718[[#This Row],[SGT]]+1684</f>
        <v>72094.009512499993</v>
      </c>
    </row>
    <row r="13" spans="1:13" s="6" customFormat="1" x14ac:dyDescent="0.25">
      <c r="A13" s="3">
        <v>6</v>
      </c>
      <c r="B13" s="3">
        <v>5</v>
      </c>
      <c r="C13" s="5">
        <v>57101.819249999993</v>
      </c>
      <c r="D13" s="5">
        <v>59956.910212499992</v>
      </c>
      <c r="E13" s="5">
        <v>65951.459612499995</v>
      </c>
      <c r="F13" s="5">
        <v>72875.911412499991</v>
      </c>
      <c r="H13" s="3">
        <v>6</v>
      </c>
      <c r="I13" s="3">
        <v>5</v>
      </c>
      <c r="J13" s="5">
        <f>COSTable13718[[#This Row],[CO I]]+1684</f>
        <v>58785.819249999993</v>
      </c>
      <c r="K13" s="5">
        <f>COSTable13718[[#This Row],[CO II]]+1684</f>
        <v>61640.910212499992</v>
      </c>
      <c r="L13" s="5">
        <f>COSTable13718[[#This Row],[CO III]]+1684</f>
        <v>67635.459612499995</v>
      </c>
      <c r="M13" s="5">
        <f>COSTable13718[[#This Row],[SGT]]+1684</f>
        <v>74559.911412499991</v>
      </c>
    </row>
    <row r="14" spans="1:13" s="6" customFormat="1" x14ac:dyDescent="0.25">
      <c r="A14" s="3">
        <v>7</v>
      </c>
      <c r="B14" s="3">
        <v>6</v>
      </c>
      <c r="C14" s="5">
        <v>59100.694274999987</v>
      </c>
      <c r="D14" s="5">
        <v>62055.417637499995</v>
      </c>
      <c r="E14" s="5">
        <v>68260.648049999989</v>
      </c>
      <c r="F14" s="5">
        <v>75426.91598749999</v>
      </c>
      <c r="H14" s="3">
        <v>7</v>
      </c>
      <c r="I14" s="3">
        <v>6</v>
      </c>
      <c r="J14" s="5">
        <f>COSTable13718[[#This Row],[CO I]]+1684</f>
        <v>60784.694274999987</v>
      </c>
      <c r="K14" s="5">
        <f>COSTable13718[[#This Row],[CO II]]+1684</f>
        <v>63739.417637499995</v>
      </c>
      <c r="L14" s="5">
        <f>COSTable13718[[#This Row],[CO III]]+1684</f>
        <v>69944.648049999989</v>
      </c>
      <c r="M14" s="5">
        <f>COSTable13718[[#This Row],[SGT]]+1684</f>
        <v>77110.91598749999</v>
      </c>
    </row>
    <row r="15" spans="1:13" s="6" customFormat="1" x14ac:dyDescent="0.25">
      <c r="A15" s="3">
        <v>8</v>
      </c>
      <c r="B15" s="3">
        <v>7</v>
      </c>
      <c r="C15" s="5">
        <v>61169.10441249999</v>
      </c>
      <c r="D15" s="5">
        <v>64227.611524999993</v>
      </c>
      <c r="E15" s="5">
        <v>70650.787812499999</v>
      </c>
      <c r="F15" s="5">
        <v>78068.212424999991</v>
      </c>
      <c r="H15" s="3">
        <v>8</v>
      </c>
      <c r="I15" s="3">
        <v>7</v>
      </c>
      <c r="J15" s="5">
        <f>COSTable13718[[#This Row],[CO I]]+1684</f>
        <v>62853.10441249999</v>
      </c>
      <c r="K15" s="5">
        <f>COSTable13718[[#This Row],[CO II]]+1684</f>
        <v>65911.611524999986</v>
      </c>
      <c r="L15" s="5">
        <f>COSTable13718[[#This Row],[CO III]]+1684</f>
        <v>72334.787812499999</v>
      </c>
      <c r="M15" s="5">
        <f>COSTable13718[[#This Row],[SGT]]+1684</f>
        <v>79752.212424999991</v>
      </c>
    </row>
    <row r="16" spans="1:13" s="6" customFormat="1" x14ac:dyDescent="0.25">
      <c r="A16" s="3">
        <v>9</v>
      </c>
      <c r="B16" s="3">
        <v>8</v>
      </c>
      <c r="C16" s="5">
        <v>63309.125337499994</v>
      </c>
      <c r="D16" s="5">
        <v>66476.605387499993</v>
      </c>
      <c r="E16" s="5">
        <v>73122.916737499996</v>
      </c>
      <c r="F16" s="5">
        <v>80799.800724999994</v>
      </c>
      <c r="H16" s="3">
        <v>9</v>
      </c>
      <c r="I16" s="3">
        <v>8</v>
      </c>
      <c r="J16" s="5">
        <f>COSTable13718[[#This Row],[CO I]]+1684</f>
        <v>64993.125337499994</v>
      </c>
      <c r="K16" s="5">
        <f>COSTable13718[[#This Row],[CO II]]+1684</f>
        <v>68160.605387499993</v>
      </c>
      <c r="L16" s="5">
        <f>COSTable13718[[#This Row],[CO III]]+1684</f>
        <v>74806.916737499996</v>
      </c>
      <c r="M16" s="5">
        <f>COSTable13718[[#This Row],[SGT]]+1684</f>
        <v>82483.800724999994</v>
      </c>
    </row>
    <row r="17" spans="1:13" s="6" customFormat="1" x14ac:dyDescent="0.25">
      <c r="A17" s="3">
        <v>10</v>
      </c>
      <c r="B17" s="3">
        <v>9</v>
      </c>
      <c r="C17" s="5">
        <v>65525.946237499993</v>
      </c>
      <c r="D17" s="5">
        <v>68803.437062499986</v>
      </c>
      <c r="E17" s="5">
        <v>75684.299687499995</v>
      </c>
      <c r="F17" s="5">
        <v>83627.907912499984</v>
      </c>
      <c r="H17" s="3">
        <v>10</v>
      </c>
      <c r="I17" s="3">
        <v>9</v>
      </c>
      <c r="J17" s="5">
        <f>COSTable13718[[#This Row],[CO I]]+1684</f>
        <v>67209.9462375</v>
      </c>
      <c r="K17" s="5">
        <f>COSTable13718[[#This Row],[CO II]]+1684</f>
        <v>70487.437062499986</v>
      </c>
      <c r="L17" s="5">
        <f>COSTable13718[[#This Row],[CO III]]+1684</f>
        <v>77368.299687499995</v>
      </c>
      <c r="M17" s="5">
        <f>COSTable13718[[#This Row],[SGT]]+1684</f>
        <v>85311.907912499984</v>
      </c>
    </row>
    <row r="18" spans="1:13" s="6" customFormat="1" x14ac:dyDescent="0.25">
      <c r="A18" s="3">
        <v>11</v>
      </c>
      <c r="B18" s="3">
        <v>10</v>
      </c>
      <c r="C18" s="5">
        <v>67818.529274999994</v>
      </c>
      <c r="D18" s="5">
        <v>71211.220062499982</v>
      </c>
      <c r="E18" s="5">
        <v>78332.860987499997</v>
      </c>
      <c r="F18" s="5">
        <v>86555.647499999992</v>
      </c>
      <c r="H18" s="3">
        <v>11</v>
      </c>
      <c r="I18" s="3">
        <v>10</v>
      </c>
      <c r="J18" s="5">
        <f>COSTable13718[[#This Row],[CO I]]+1684</f>
        <v>69502.529274999994</v>
      </c>
      <c r="K18" s="5">
        <f>COSTable13718[[#This Row],[CO II]]+1684</f>
        <v>72895.220062499982</v>
      </c>
      <c r="L18" s="5">
        <f>COSTable13718[[#This Row],[CO III]]+1684</f>
        <v>80016.860987499997</v>
      </c>
      <c r="M18" s="5">
        <f>COSTable13718[[#This Row],[SGT]]+1684</f>
        <v>88239.647499999992</v>
      </c>
    </row>
    <row r="19" spans="1:13" s="6" customFormat="1" x14ac:dyDescent="0.25">
      <c r="A19" s="3">
        <v>12</v>
      </c>
      <c r="B19" s="3">
        <v>11</v>
      </c>
      <c r="C19" s="5">
        <v>70193.101474999989</v>
      </c>
      <c r="D19" s="5">
        <v>73707.219249999995</v>
      </c>
      <c r="E19" s="5">
        <v>81076.9033375</v>
      </c>
      <c r="F19" s="5">
        <v>89587.170837500002</v>
      </c>
      <c r="H19" s="3">
        <v>12</v>
      </c>
      <c r="I19" s="3">
        <v>11</v>
      </c>
      <c r="J19" s="5">
        <f>COSTable13718[[#This Row],[CO I]]+1684</f>
        <v>71877.101474999989</v>
      </c>
      <c r="K19" s="5">
        <f>COSTable13718[[#This Row],[CO II]]+1684</f>
        <v>75391.219249999995</v>
      </c>
      <c r="L19" s="5">
        <f>COSTable13718[[#This Row],[CO III]]+1684</f>
        <v>82760.9033375</v>
      </c>
      <c r="M19" s="5">
        <f>COSTable13718[[#This Row],[SGT]]+1684</f>
        <v>91271.170837500002</v>
      </c>
    </row>
    <row r="20" spans="1:13" s="6" customFormat="1" x14ac:dyDescent="0.25">
      <c r="A20" s="3">
        <v>13</v>
      </c>
      <c r="B20" s="3">
        <v>12</v>
      </c>
      <c r="C20" s="5"/>
      <c r="D20" s="5">
        <v>76288.321112499994</v>
      </c>
      <c r="E20" s="5">
        <v>83913.313224999991</v>
      </c>
      <c r="F20" s="5">
        <v>92721.440087499985</v>
      </c>
      <c r="H20" s="3">
        <v>13</v>
      </c>
      <c r="I20" s="3">
        <v>12</v>
      </c>
      <c r="J20" s="5"/>
      <c r="K20" s="5">
        <f>COSTable13718[[#This Row],[CO II]]+1684</f>
        <v>77972.321112499994</v>
      </c>
      <c r="L20" s="5">
        <f>COSTable13718[[#This Row],[CO III]]+1684</f>
        <v>85597.313224999991</v>
      </c>
      <c r="M20" s="5">
        <f>COSTable13718[[#This Row],[SGT]]+1684</f>
        <v>94405.440087499985</v>
      </c>
    </row>
    <row r="21" spans="1:13" s="6" customFormat="1" x14ac:dyDescent="0.25">
      <c r="A21" s="3">
        <v>14</v>
      </c>
      <c r="B21" s="3">
        <v>13</v>
      </c>
      <c r="C21" s="5"/>
      <c r="D21" s="5">
        <v>78958.676999999996</v>
      </c>
      <c r="E21" s="5">
        <v>86850.393349999984</v>
      </c>
      <c r="F21" s="5">
        <v>95967.795787499985</v>
      </c>
      <c r="H21" s="3">
        <v>14</v>
      </c>
      <c r="I21" s="3">
        <v>13</v>
      </c>
      <c r="J21" s="5"/>
      <c r="K21" s="5">
        <f>COSTable13718[[#This Row],[CO II]]+1684</f>
        <v>80642.676999999996</v>
      </c>
      <c r="L21" s="5">
        <f>COSTable13718[[#This Row],[CO III]]+1684</f>
        <v>88534.393349999984</v>
      </c>
      <c r="M21" s="5">
        <f>COSTable13718[[#This Row],[SGT]]+1684</f>
        <v>97651.795787499985</v>
      </c>
    </row>
    <row r="22" spans="1:13" s="6" customFormat="1" x14ac:dyDescent="0.25">
      <c r="A22" s="3">
        <v>15</v>
      </c>
      <c r="B22" s="3" t="s">
        <v>12</v>
      </c>
      <c r="C22" s="5"/>
      <c r="D22" s="5"/>
      <c r="E22" s="5"/>
      <c r="F22" s="5">
        <v>99328.313612499987</v>
      </c>
      <c r="H22" s="3">
        <v>15</v>
      </c>
      <c r="I22" s="3" t="s">
        <v>12</v>
      </c>
      <c r="J22" s="5"/>
      <c r="K22" s="5"/>
      <c r="L22" s="5"/>
      <c r="M22" s="5">
        <f>COSTable13718[[#This Row],[SGT]]+1684</f>
        <v>101012.31361249999</v>
      </c>
    </row>
    <row r="23" spans="1:13" s="6" customFormat="1" ht="45" x14ac:dyDescent="0.25">
      <c r="A23" s="7" t="s">
        <v>13</v>
      </c>
      <c r="B23" s="3" t="s">
        <v>14</v>
      </c>
      <c r="C23" s="5">
        <v>72649.662837499985</v>
      </c>
      <c r="D23" s="5">
        <v>81722.438262499985</v>
      </c>
      <c r="E23" s="5">
        <v>89890.219387499994</v>
      </c>
      <c r="F23" s="5">
        <v>102805.06923749999</v>
      </c>
      <c r="H23" s="7" t="s">
        <v>13</v>
      </c>
      <c r="I23" s="3" t="s">
        <v>14</v>
      </c>
      <c r="J23" s="5">
        <f>COSTable13718[[#This Row],[CO I]]+1684</f>
        <v>74333.662837499985</v>
      </c>
      <c r="K23" s="5">
        <f>COSTable13718[[#This Row],[CO II]]+1684</f>
        <v>83406.438262499985</v>
      </c>
      <c r="L23" s="5">
        <f>COSTable13718[[#This Row],[CO III]]+1684</f>
        <v>91574.219387499994</v>
      </c>
      <c r="M23" s="5">
        <f>COSTable13718[[#This Row],[SGT]]+1684</f>
        <v>104489.06923749999</v>
      </c>
    </row>
    <row r="24" spans="1:13" s="6" customFormat="1" ht="45" x14ac:dyDescent="0.25">
      <c r="A24" s="7" t="s">
        <v>15</v>
      </c>
      <c r="B24" s="3" t="s">
        <v>16</v>
      </c>
      <c r="C24" s="5">
        <v>74465.904408437476</v>
      </c>
      <c r="D24" s="5">
        <v>83765.499219062476</v>
      </c>
      <c r="E24" s="5">
        <v>92137.474872187478</v>
      </c>
      <c r="F24" s="5">
        <v>105375.19596843747</v>
      </c>
      <c r="H24" s="7" t="s">
        <v>15</v>
      </c>
      <c r="I24" s="3" t="s">
        <v>16</v>
      </c>
      <c r="J24" s="5">
        <f>COSTable13718[[#This Row],[CO I]]+1684</f>
        <v>76149.904408437476</v>
      </c>
      <c r="K24" s="5">
        <f>COSTable13718[[#This Row],[CO II]]+1684</f>
        <v>85449.499219062476</v>
      </c>
      <c r="L24" s="5">
        <f>COSTable13718[[#This Row],[CO III]]+1684</f>
        <v>93821.474872187478</v>
      </c>
      <c r="M24" s="5">
        <f>COSTable13718[[#This Row],[SGT]]+1684</f>
        <v>107059.19596843747</v>
      </c>
    </row>
    <row r="25" spans="1:13" x14ac:dyDescent="0.25"/>
    <row r="26" spans="1:13" x14ac:dyDescent="0.25">
      <c r="A26" s="8"/>
      <c r="H26" s="8" t="s">
        <v>17</v>
      </c>
    </row>
    <row r="27" spans="1:13" x14ac:dyDescent="0.25">
      <c r="A27" s="9"/>
      <c r="H27" s="10" t="s">
        <v>18</v>
      </c>
    </row>
    <row r="28" spans="1:13" ht="29.45" customHeight="1" x14ac:dyDescent="0.25">
      <c r="A28" s="11"/>
      <c r="B28" s="11"/>
      <c r="C28" s="11"/>
      <c r="D28" s="11"/>
      <c r="E28" s="11"/>
      <c r="F28" s="11"/>
      <c r="H28" s="12" t="s">
        <v>19</v>
      </c>
      <c r="I28" s="12"/>
      <c r="J28" s="12"/>
      <c r="K28" s="12"/>
      <c r="L28" s="12"/>
      <c r="M28" s="12"/>
    </row>
    <row r="29" spans="1:13" ht="15" customHeight="1" x14ac:dyDescent="0.25">
      <c r="A29" s="13"/>
      <c r="B29" s="13"/>
      <c r="C29" s="13"/>
      <c r="D29" s="13"/>
      <c r="E29" s="13"/>
      <c r="F29" s="14"/>
      <c r="H29" s="13"/>
      <c r="I29" s="13"/>
      <c r="J29" s="13"/>
      <c r="K29" s="13"/>
      <c r="L29" s="13"/>
      <c r="M29" s="14"/>
    </row>
    <row r="30" spans="1:13" x14ac:dyDescent="0.25">
      <c r="A30" s="13"/>
      <c r="B30" s="13"/>
      <c r="C30" s="13"/>
      <c r="D30" s="13"/>
      <c r="E30" s="13"/>
      <c r="F30" s="14"/>
      <c r="H30" s="13"/>
      <c r="I30" s="13"/>
      <c r="J30" s="13"/>
      <c r="K30" s="13"/>
      <c r="L30" s="13"/>
      <c r="M30" s="14"/>
    </row>
    <row r="31" spans="1:13" x14ac:dyDescent="0.25"/>
    <row r="32" spans="1:13" x14ac:dyDescent="0.25"/>
  </sheetData>
  <mergeCells count="1">
    <mergeCell ref="H28:M28"/>
  </mergeCells>
  <pageMargins left="0.7" right="0.7" top="0.75" bottom="0.75" header="0.3" footer="0.3"/>
  <pageSetup scale="77" orientation="landscape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Hong</dc:creator>
  <cp:lastModifiedBy>Rosa Hong</cp:lastModifiedBy>
  <dcterms:created xsi:type="dcterms:W3CDTF">2021-03-30T17:47:41Z</dcterms:created>
  <dcterms:modified xsi:type="dcterms:W3CDTF">2021-03-30T17:48:04Z</dcterms:modified>
</cp:coreProperties>
</file>