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CA289EAC-D983-4A6E-A4D4-C7E06DD14A98}" xr6:coauthVersionLast="47" xr6:coauthVersionMax="47" xr10:uidLastSave="{00000000-0000-0000-0000-000000000000}"/>
  <bookViews>
    <workbookView xWindow="-23385" yWindow="1200" windowWidth="20010" windowHeight="13485" xr2:uid="{67A80EC7-88EA-44DB-8209-BEA619CB3518}"/>
  </bookViews>
  <sheets>
    <sheet name="D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5" i="1" s="1"/>
  <c r="J23" i="1"/>
  <c r="J24" i="1" s="1"/>
  <c r="J25" i="1" s="1"/>
  <c r="F23" i="1"/>
  <c r="F24" i="1" s="1"/>
  <c r="F25" i="1" s="1"/>
  <c r="E23" i="1"/>
  <c r="E24" i="1" s="1"/>
  <c r="E25" i="1" s="1"/>
  <c r="D23" i="1"/>
  <c r="D24" i="1" s="1"/>
  <c r="D25" i="1" s="1"/>
  <c r="C23" i="1"/>
  <c r="M22" i="1"/>
  <c r="M23" i="1" s="1"/>
  <c r="M24" i="1" s="1"/>
  <c r="M25" i="1" s="1"/>
  <c r="L22" i="1"/>
  <c r="L23" i="1" s="1"/>
  <c r="L24" i="1" s="1"/>
  <c r="L25" i="1" s="1"/>
  <c r="M21" i="1"/>
  <c r="T21" i="1" s="1"/>
  <c r="L21" i="1"/>
  <c r="S21" i="1" s="1"/>
  <c r="M20" i="1"/>
  <c r="T20" i="1" s="1"/>
  <c r="L20" i="1"/>
  <c r="S20" i="1" s="1"/>
  <c r="M19" i="1"/>
  <c r="T19" i="1" s="1"/>
  <c r="L19" i="1"/>
  <c r="S19" i="1" s="1"/>
  <c r="K19" i="1"/>
  <c r="R19" i="1" s="1"/>
  <c r="R23" i="1" s="1"/>
  <c r="R24" i="1" s="1"/>
  <c r="R25" i="1" s="1"/>
  <c r="T18" i="1"/>
  <c r="S18" i="1"/>
  <c r="M18" i="1"/>
  <c r="L18" i="1"/>
  <c r="K18" i="1"/>
  <c r="R18" i="1" s="1"/>
  <c r="T17" i="1"/>
  <c r="S17" i="1"/>
  <c r="R17" i="1"/>
  <c r="Q17" i="1"/>
  <c r="Q23" i="1" s="1"/>
  <c r="Q24" i="1" s="1"/>
  <c r="Q25" i="1" s="1"/>
  <c r="M17" i="1"/>
  <c r="L17" i="1"/>
  <c r="K17" i="1"/>
  <c r="J17" i="1"/>
  <c r="T16" i="1"/>
  <c r="S16" i="1"/>
  <c r="R16" i="1"/>
  <c r="Q16" i="1"/>
  <c r="M16" i="1"/>
  <c r="L16" i="1"/>
  <c r="K16" i="1"/>
  <c r="J16" i="1"/>
  <c r="T15" i="1"/>
  <c r="S15" i="1"/>
  <c r="R15" i="1"/>
  <c r="Q15" i="1"/>
  <c r="M15" i="1"/>
  <c r="L15" i="1"/>
  <c r="K15" i="1"/>
  <c r="J15" i="1"/>
  <c r="T14" i="1"/>
  <c r="S14" i="1"/>
  <c r="R14" i="1"/>
  <c r="Q14" i="1"/>
  <c r="M14" i="1"/>
  <c r="L14" i="1"/>
  <c r="K14" i="1"/>
  <c r="J14" i="1"/>
  <c r="T13" i="1"/>
  <c r="S13" i="1"/>
  <c r="R13" i="1"/>
  <c r="Q13" i="1"/>
  <c r="M13" i="1"/>
  <c r="L13" i="1"/>
  <c r="K13" i="1"/>
  <c r="J13" i="1"/>
  <c r="T12" i="1"/>
  <c r="S12" i="1"/>
  <c r="R12" i="1"/>
  <c r="Q12" i="1"/>
  <c r="M12" i="1"/>
  <c r="L12" i="1"/>
  <c r="K12" i="1"/>
  <c r="J12" i="1"/>
  <c r="T11" i="1"/>
  <c r="S11" i="1"/>
  <c r="R11" i="1"/>
  <c r="Q11" i="1"/>
  <c r="M11" i="1"/>
  <c r="L11" i="1"/>
  <c r="K11" i="1"/>
  <c r="J11" i="1"/>
  <c r="T10" i="1"/>
  <c r="S10" i="1"/>
  <c r="R10" i="1"/>
  <c r="Q10" i="1"/>
  <c r="M10" i="1"/>
  <c r="L10" i="1"/>
  <c r="K10" i="1"/>
  <c r="J10" i="1"/>
  <c r="T9" i="1"/>
  <c r="S9" i="1"/>
  <c r="R9" i="1"/>
  <c r="Q9" i="1"/>
  <c r="M9" i="1"/>
  <c r="L9" i="1"/>
  <c r="K9" i="1"/>
  <c r="J9" i="1"/>
  <c r="T8" i="1"/>
  <c r="S8" i="1"/>
  <c r="R8" i="1"/>
  <c r="Q8" i="1"/>
  <c r="M8" i="1"/>
  <c r="L8" i="1"/>
  <c r="K8" i="1"/>
  <c r="J8" i="1"/>
  <c r="K23" i="1" l="1"/>
  <c r="K24" i="1" s="1"/>
  <c r="K25" i="1" s="1"/>
  <c r="S22" i="1"/>
  <c r="S23" i="1" s="1"/>
  <c r="S24" i="1" s="1"/>
  <c r="S25" i="1" s="1"/>
  <c r="T22" i="1"/>
  <c r="T23" i="1" s="1"/>
  <c r="T24" i="1" s="1"/>
  <c r="T25" i="1" s="1"/>
</calcChain>
</file>

<file path=xl/sharedStrings.xml><?xml version="1.0" encoding="utf-8"?>
<sst xmlns="http://schemas.openxmlformats.org/spreadsheetml/2006/main" count="57" uniqueCount="24">
  <si>
    <t>MONTGOMERY COUNTY GOVERNMENT</t>
  </si>
  <si>
    <t>DEPUTY SHERIFF UNIFORM SALARY SCHEDULE</t>
  </si>
  <si>
    <t>FISCAL YEAR 2024</t>
  </si>
  <si>
    <t>EFFECTIVE JULY 2, 2023</t>
  </si>
  <si>
    <t>EFFECTIVE JANUARY 14, 2024</t>
  </si>
  <si>
    <t>EFFECTIVE JUNE 16, 2024</t>
  </si>
  <si>
    <t>NEW LONGEVITY UPDATES</t>
  </si>
  <si>
    <t>GWA: 3% INCREASE</t>
  </si>
  <si>
    <t>STEP</t>
  </si>
  <si>
    <t>YEAR</t>
  </si>
  <si>
    <t>DS I (G2)</t>
  </si>
  <si>
    <t>DS II (G3)</t>
  </si>
  <si>
    <t>DS III (G4)</t>
  </si>
  <si>
    <t>SGT (D1)</t>
  </si>
  <si>
    <t>15-16</t>
  </si>
  <si>
    <t>16 YEAR 
LONGEVITY
(3.5%)</t>
  </si>
  <si>
    <t>17+</t>
  </si>
  <si>
    <t>20 YEAR 
LONGEVITY
(3.5%)</t>
  </si>
  <si>
    <t>21+</t>
  </si>
  <si>
    <t>25 YEAR 
LONGEVITY
(3.5%)</t>
  </si>
  <si>
    <t>26+</t>
  </si>
  <si>
    <t>FY24 Notes:</t>
  </si>
  <si>
    <t xml:space="preserve">1) No retroactive pay for updated longevity.
</t>
  </si>
  <si>
    <t>2) Deputy Sheriff Candidates (G1) salary is equal to the DS I - Step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</si>
</sst>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0" xfId="0" applyFont="1"/>
    <xf numFmtId="0" fontId="2" fillId="0" borderId="0" xfId="0" applyFont="1"/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0" fontId="5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24"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right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right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right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right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right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right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EB3A3B-07BE-4CC0-ACD8-CB2999E771BF}" name="DSSTable14320" displayName="DSSTable14320" ref="A7:F25" totalsRowShown="0" headerRowDxfId="23" dataDxfId="22">
  <tableColumns count="6">
    <tableColumn id="2" xr3:uid="{B4CEB979-6746-47AB-A059-70515B58C456}" name="STEP" dataDxfId="21"/>
    <tableColumn id="7" xr3:uid="{7D675915-1477-4F0A-A878-06206B1D75A9}" name="YEAR" dataDxfId="20"/>
    <tableColumn id="3" xr3:uid="{BE1ADA1D-8CC6-4AC8-9E5F-7C2388BA9D0F}" name="DS I (G2)" dataDxfId="19"/>
    <tableColumn id="4" xr3:uid="{A4658FEC-DB6A-4B9A-8AD9-880CF8CC44BD}" name="DS II (G3)" dataDxfId="18"/>
    <tableColumn id="5" xr3:uid="{188E2B4D-648A-425C-9FF2-9C2321200AD6}" name="DS III (G4)" dataDxfId="17"/>
    <tableColumn id="6" xr3:uid="{D3C677C5-D659-4D89-A0A2-BB92CF6A62E8}" name="SGT (D1)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4F2D68-0E0D-49CC-9E53-88096E40FA06}" name="DSSTable1432035" displayName="DSSTable1432035" ref="H7:M25" totalsRowShown="0" headerRowDxfId="15" dataDxfId="14">
  <tableColumns count="6">
    <tableColumn id="2" xr3:uid="{C8FD3D7B-0BA0-4531-9FD1-401D4669297A}" name="STEP" dataDxfId="13"/>
    <tableColumn id="7" xr3:uid="{50B266E4-51B2-434F-8198-674B5A9F5FE3}" name="YEAR" dataDxfId="12"/>
    <tableColumn id="3" xr3:uid="{A4DAB872-1E6A-4185-AA49-C8107F1A8C91}" name="DS I (G2)" dataDxfId="11"/>
    <tableColumn id="4" xr3:uid="{93FED653-6E13-457B-AB60-686727A38397}" name="DS II (G3)" dataDxfId="10"/>
    <tableColumn id="5" xr3:uid="{2600956B-67F5-4EC1-BC49-056D2E78C227}" name="DS III (G4)" dataDxfId="9"/>
    <tableColumn id="6" xr3:uid="{E0213270-01EC-4736-8342-3768588D5149}" name="SGT (D1)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5F0B58-56D2-4FA2-9490-0A5207136867}" name="DSSTable14320358" displayName="DSSTable14320358" ref="O7:T25" totalsRowShown="0" headerRowDxfId="7" dataDxfId="6">
  <tableColumns count="6">
    <tableColumn id="2" xr3:uid="{FECC3852-4FB6-401C-AABA-3343A5DEFF01}" name="STEP" dataDxfId="5"/>
    <tableColumn id="7" xr3:uid="{1C50766B-E071-40A9-BA81-8097BCEADCE7}" name="YEAR" dataDxfId="4"/>
    <tableColumn id="3" xr3:uid="{27068038-93D7-42B4-82BE-D636B6E868AE}" name="DS I (G2)" dataDxfId="3"/>
    <tableColumn id="4" xr3:uid="{985A2366-D6F8-4622-BA4A-8C25F7221C1D}" name="DS II (G3)" dataDxfId="2"/>
    <tableColumn id="5" xr3:uid="{DA513C48-8EEB-4B5E-9B62-FD791D00B61D}" name="DS III (G4)" dataDxfId="1"/>
    <tableColumn id="6" xr3:uid="{81F429CB-593A-4B62-B368-4D677CBD1B73}" name="SGT (D1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19A5-FAE7-42A7-9F0E-B46FAD1BDD2C}">
  <sheetPr>
    <tabColor theme="9" tint="0.59999389629810485"/>
    <pageSetUpPr fitToPage="1"/>
  </sheetPr>
  <dimension ref="A1:U31"/>
  <sheetViews>
    <sheetView showGridLines="0" tabSelected="1" zoomScaleNormal="100" workbookViewId="0">
      <selection activeCell="M3" sqref="M3"/>
    </sheetView>
  </sheetViews>
  <sheetFormatPr defaultColWidth="0" defaultRowHeight="15" customHeight="1" zeroHeight="1" x14ac:dyDescent="0.3"/>
  <cols>
    <col min="1" max="6" width="12.5546875" customWidth="1"/>
    <col min="7" max="7" width="4.88671875" customWidth="1"/>
    <col min="8" max="13" width="12.5546875" customWidth="1"/>
    <col min="14" max="14" width="4.88671875" customWidth="1"/>
    <col min="15" max="20" width="12.5546875" customWidth="1"/>
    <col min="21" max="21" width="2.88671875" customWidth="1"/>
    <col min="22" max="16384" width="8.88671875" hidden="1"/>
  </cols>
  <sheetData>
    <row r="1" spans="1:20" s="1" customFormat="1" ht="18" x14ac:dyDescent="0.35">
      <c r="A1" s="1" t="s">
        <v>0</v>
      </c>
      <c r="H1" s="1" t="s">
        <v>0</v>
      </c>
      <c r="O1" s="1" t="s">
        <v>0</v>
      </c>
    </row>
    <row r="2" spans="1:20" s="1" customFormat="1" ht="18" x14ac:dyDescent="0.35">
      <c r="A2" s="1" t="s">
        <v>1</v>
      </c>
      <c r="H2" s="1" t="s">
        <v>1</v>
      </c>
      <c r="O2" s="1" t="s">
        <v>1</v>
      </c>
    </row>
    <row r="3" spans="1:20" s="1" customFormat="1" ht="18" x14ac:dyDescent="0.35">
      <c r="A3" s="1" t="s">
        <v>2</v>
      </c>
      <c r="H3" s="1" t="s">
        <v>2</v>
      </c>
      <c r="O3" s="1" t="s">
        <v>2</v>
      </c>
    </row>
    <row r="4" spans="1:20" s="1" customFormat="1" ht="18" x14ac:dyDescent="0.35">
      <c r="A4" s="2" t="s">
        <v>3</v>
      </c>
      <c r="H4" s="2" t="s">
        <v>4</v>
      </c>
      <c r="O4" s="2" t="s">
        <v>5</v>
      </c>
    </row>
    <row r="5" spans="1:20" s="1" customFormat="1" ht="18" x14ac:dyDescent="0.35">
      <c r="A5" s="2" t="s">
        <v>6</v>
      </c>
      <c r="H5" s="2" t="s">
        <v>7</v>
      </c>
      <c r="O5" s="2" t="s">
        <v>7</v>
      </c>
    </row>
    <row r="6" spans="1:20" ht="15" customHeight="1" x14ac:dyDescent="0.3"/>
    <row r="7" spans="1:20" s="3" customFormat="1" ht="14.4" x14ac:dyDescent="0.3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O7" s="3" t="s">
        <v>8</v>
      </c>
      <c r="P7" s="3" t="s">
        <v>9</v>
      </c>
      <c r="Q7" s="3" t="s">
        <v>10</v>
      </c>
      <c r="R7" s="3" t="s">
        <v>11</v>
      </c>
      <c r="S7" s="3" t="s">
        <v>12</v>
      </c>
      <c r="T7" s="3" t="s">
        <v>13</v>
      </c>
    </row>
    <row r="8" spans="1:20" ht="14.4" x14ac:dyDescent="0.3">
      <c r="A8" s="4">
        <v>0</v>
      </c>
      <c r="B8" s="4">
        <v>1</v>
      </c>
      <c r="C8" s="5">
        <v>57772</v>
      </c>
      <c r="D8" s="5">
        <v>61395</v>
      </c>
      <c r="E8" s="5">
        <v>65272</v>
      </c>
      <c r="F8" s="5">
        <v>71196</v>
      </c>
      <c r="G8" s="3"/>
      <c r="H8" s="4">
        <v>0</v>
      </c>
      <c r="I8" s="4">
        <v>1</v>
      </c>
      <c r="J8" s="5">
        <f>DSSTable14320[[#This Row],[DS I (G2)]]*1.03</f>
        <v>59505.16</v>
      </c>
      <c r="K8" s="5">
        <f>DSSTable14320[[#This Row],[DS II (G3)]]*1.03</f>
        <v>63236.85</v>
      </c>
      <c r="L8" s="5">
        <f>DSSTable14320[[#This Row],[DS III (G4)]]*1.03</f>
        <v>67230.16</v>
      </c>
      <c r="M8" s="5">
        <f>DSSTable14320[[#This Row],[SGT (D1)]]*1.03</f>
        <v>73331.88</v>
      </c>
      <c r="N8" s="5"/>
      <c r="O8" s="4">
        <v>0</v>
      </c>
      <c r="P8" s="4">
        <v>1</v>
      </c>
      <c r="Q8" s="5">
        <f>DSSTable1432035[[#This Row],[DS I (G2)]]*1.03</f>
        <v>61290.314800000007</v>
      </c>
      <c r="R8" s="5">
        <f>DSSTable1432035[[#This Row],[DS II (G3)]]*1.03</f>
        <v>65133.955500000004</v>
      </c>
      <c r="S8" s="5">
        <f>DSSTable1432035[[#This Row],[DS III (G4)]]*1.03</f>
        <v>69247.064800000007</v>
      </c>
      <c r="T8" s="5">
        <f>DSSTable1432035[[#This Row],[SGT (D1)]]*1.03</f>
        <v>75531.8364</v>
      </c>
    </row>
    <row r="9" spans="1:20" ht="14.4" x14ac:dyDescent="0.3">
      <c r="A9" s="4">
        <v>1</v>
      </c>
      <c r="B9" s="4">
        <v>2</v>
      </c>
      <c r="C9" s="5">
        <v>59585</v>
      </c>
      <c r="D9" s="5">
        <v>63335</v>
      </c>
      <c r="E9" s="5">
        <v>67346</v>
      </c>
      <c r="F9" s="5">
        <v>73480</v>
      </c>
      <c r="G9" s="3"/>
      <c r="H9" s="4">
        <v>1</v>
      </c>
      <c r="I9" s="4">
        <v>2</v>
      </c>
      <c r="J9" s="5">
        <f>DSSTable14320[[#This Row],[DS I (G2)]]*1.03</f>
        <v>61372.55</v>
      </c>
      <c r="K9" s="5">
        <f>DSSTable14320[[#This Row],[DS II (G3)]]*1.03</f>
        <v>65235.05</v>
      </c>
      <c r="L9" s="5">
        <f>DSSTable14320[[#This Row],[DS III (G4)]]*1.03</f>
        <v>69366.38</v>
      </c>
      <c r="M9" s="5">
        <f>DSSTable14320[[#This Row],[SGT (D1)]]*1.03</f>
        <v>75684.400000000009</v>
      </c>
      <c r="N9" s="5"/>
      <c r="O9" s="4">
        <v>1</v>
      </c>
      <c r="P9" s="4">
        <v>2</v>
      </c>
      <c r="Q9" s="5">
        <f>DSSTable1432035[[#This Row],[DS I (G2)]]*1.03</f>
        <v>63213.726500000004</v>
      </c>
      <c r="R9" s="5">
        <f>DSSTable1432035[[#This Row],[DS II (G3)]]*1.03</f>
        <v>67192.101500000004</v>
      </c>
      <c r="S9" s="5">
        <f>DSSTable1432035[[#This Row],[DS III (G4)]]*1.03</f>
        <v>71447.371400000004</v>
      </c>
      <c r="T9" s="5">
        <f>DSSTable1432035[[#This Row],[SGT (D1)]]*1.03</f>
        <v>77954.932000000015</v>
      </c>
    </row>
    <row r="10" spans="1:20" ht="14.4" x14ac:dyDescent="0.3">
      <c r="A10" s="4">
        <v>2</v>
      </c>
      <c r="B10" s="4">
        <v>3</v>
      </c>
      <c r="C10" s="5">
        <v>61458</v>
      </c>
      <c r="D10" s="5">
        <v>65341</v>
      </c>
      <c r="E10" s="5">
        <v>69492</v>
      </c>
      <c r="F10" s="5">
        <v>75841</v>
      </c>
      <c r="G10" s="3"/>
      <c r="H10" s="4">
        <v>2</v>
      </c>
      <c r="I10" s="4">
        <v>3</v>
      </c>
      <c r="J10" s="5">
        <f>DSSTable14320[[#This Row],[DS I (G2)]]*1.03</f>
        <v>63301.740000000005</v>
      </c>
      <c r="K10" s="5">
        <f>DSSTable14320[[#This Row],[DS II (G3)]]*1.03</f>
        <v>67301.23</v>
      </c>
      <c r="L10" s="5">
        <f>DSSTable14320[[#This Row],[DS III (G4)]]*1.03</f>
        <v>71576.759999999995</v>
      </c>
      <c r="M10" s="5">
        <f>DSSTable14320[[#This Row],[SGT (D1)]]*1.03</f>
        <v>78116.23</v>
      </c>
      <c r="N10" s="5"/>
      <c r="O10" s="4">
        <v>2</v>
      </c>
      <c r="P10" s="4">
        <v>3</v>
      </c>
      <c r="Q10" s="5">
        <f>DSSTable1432035[[#This Row],[DS I (G2)]]*1.03</f>
        <v>65200.792200000004</v>
      </c>
      <c r="R10" s="5">
        <f>DSSTable1432035[[#This Row],[DS II (G3)]]*1.03</f>
        <v>69320.266900000002</v>
      </c>
      <c r="S10" s="5">
        <f>DSSTable1432035[[#This Row],[DS III (G4)]]*1.03</f>
        <v>73724.0628</v>
      </c>
      <c r="T10" s="5">
        <f>DSSTable1432035[[#This Row],[SGT (D1)]]*1.03</f>
        <v>80459.716899999999</v>
      </c>
    </row>
    <row r="11" spans="1:20" ht="14.4" x14ac:dyDescent="0.3">
      <c r="A11" s="4">
        <v>3</v>
      </c>
      <c r="B11" s="4">
        <v>4</v>
      </c>
      <c r="C11" s="5">
        <v>63400</v>
      </c>
      <c r="D11" s="5">
        <v>67415</v>
      </c>
      <c r="E11" s="5">
        <v>71715</v>
      </c>
      <c r="F11" s="5">
        <v>78285</v>
      </c>
      <c r="G11" s="3"/>
      <c r="H11" s="4">
        <v>3</v>
      </c>
      <c r="I11" s="4">
        <v>4</v>
      </c>
      <c r="J11" s="5">
        <f>DSSTable14320[[#This Row],[DS I (G2)]]*1.03</f>
        <v>65302</v>
      </c>
      <c r="K11" s="5">
        <f>DSSTable14320[[#This Row],[DS II (G3)]]*1.03</f>
        <v>69437.45</v>
      </c>
      <c r="L11" s="5">
        <f>DSSTable14320[[#This Row],[DS III (G4)]]*1.03</f>
        <v>73866.45</v>
      </c>
      <c r="M11" s="5">
        <f>DSSTable14320[[#This Row],[SGT (D1)]]*1.03</f>
        <v>80633.55</v>
      </c>
      <c r="N11" s="5"/>
      <c r="O11" s="4">
        <v>3</v>
      </c>
      <c r="P11" s="4">
        <v>4</v>
      </c>
      <c r="Q11" s="5">
        <f>DSSTable1432035[[#This Row],[DS I (G2)]]*1.03</f>
        <v>67261.06</v>
      </c>
      <c r="R11" s="5">
        <f>DSSTable1432035[[#This Row],[DS II (G3)]]*1.03</f>
        <v>71520.573499999999</v>
      </c>
      <c r="S11" s="5">
        <f>DSSTable1432035[[#This Row],[DS III (G4)]]*1.03</f>
        <v>76082.443499999994</v>
      </c>
      <c r="T11" s="5">
        <f>DSSTable1432035[[#This Row],[SGT (D1)]]*1.03</f>
        <v>83052.556500000006</v>
      </c>
    </row>
    <row r="12" spans="1:20" ht="14.4" x14ac:dyDescent="0.3">
      <c r="A12" s="4">
        <v>4</v>
      </c>
      <c r="B12" s="4">
        <v>5</v>
      </c>
      <c r="C12" s="5">
        <v>65409</v>
      </c>
      <c r="D12" s="5">
        <v>69567</v>
      </c>
      <c r="E12" s="5">
        <v>74016</v>
      </c>
      <c r="F12" s="5">
        <v>80814</v>
      </c>
      <c r="G12" s="3"/>
      <c r="H12" s="4">
        <v>4</v>
      </c>
      <c r="I12" s="4">
        <v>5</v>
      </c>
      <c r="J12" s="5">
        <f>DSSTable14320[[#This Row],[DS I (G2)]]*1.03</f>
        <v>67371.27</v>
      </c>
      <c r="K12" s="5">
        <f>DSSTable14320[[#This Row],[DS II (G3)]]*1.03</f>
        <v>71654.009999999995</v>
      </c>
      <c r="L12" s="5">
        <f>DSSTable14320[[#This Row],[DS III (G4)]]*1.03</f>
        <v>76236.479999999996</v>
      </c>
      <c r="M12" s="5">
        <f>DSSTable14320[[#This Row],[SGT (D1)]]*1.03</f>
        <v>83238.42</v>
      </c>
      <c r="N12" s="5"/>
      <c r="O12" s="4">
        <v>4</v>
      </c>
      <c r="P12" s="4">
        <v>5</v>
      </c>
      <c r="Q12" s="5">
        <f>DSSTable1432035[[#This Row],[DS I (G2)]]*1.03</f>
        <v>69392.408100000001</v>
      </c>
      <c r="R12" s="5">
        <f>DSSTable1432035[[#This Row],[DS II (G3)]]*1.03</f>
        <v>73803.63029999999</v>
      </c>
      <c r="S12" s="5">
        <f>DSSTable1432035[[#This Row],[DS III (G4)]]*1.03</f>
        <v>78523.574399999998</v>
      </c>
      <c r="T12" s="5">
        <f>DSSTable1432035[[#This Row],[SGT (D1)]]*1.03</f>
        <v>85735.5726</v>
      </c>
    </row>
    <row r="13" spans="1:20" ht="14.4" x14ac:dyDescent="0.3">
      <c r="A13" s="4">
        <v>5</v>
      </c>
      <c r="B13" s="4">
        <v>6</v>
      </c>
      <c r="C13" s="5">
        <v>67487</v>
      </c>
      <c r="D13" s="5">
        <v>71792</v>
      </c>
      <c r="E13" s="5">
        <v>76395</v>
      </c>
      <c r="F13" s="5">
        <v>83434</v>
      </c>
      <c r="G13" s="3"/>
      <c r="H13" s="4">
        <v>5</v>
      </c>
      <c r="I13" s="4">
        <v>6</v>
      </c>
      <c r="J13" s="5">
        <f>DSSTable14320[[#This Row],[DS I (G2)]]*1.03</f>
        <v>69511.61</v>
      </c>
      <c r="K13" s="5">
        <f>DSSTable14320[[#This Row],[DS II (G3)]]*1.03</f>
        <v>73945.759999999995</v>
      </c>
      <c r="L13" s="5">
        <f>DSSTable14320[[#This Row],[DS III (G4)]]*1.03</f>
        <v>78686.850000000006</v>
      </c>
      <c r="M13" s="5">
        <f>DSSTable14320[[#This Row],[SGT (D1)]]*1.03</f>
        <v>85937.02</v>
      </c>
      <c r="N13" s="5"/>
      <c r="O13" s="4">
        <v>5</v>
      </c>
      <c r="P13" s="4">
        <v>6</v>
      </c>
      <c r="Q13" s="5">
        <f>DSSTable1432035[[#This Row],[DS I (G2)]]*1.03</f>
        <v>71596.958299999998</v>
      </c>
      <c r="R13" s="5">
        <f>DSSTable1432035[[#This Row],[DS II (G3)]]*1.03</f>
        <v>76164.132799999992</v>
      </c>
      <c r="S13" s="5">
        <f>DSSTable1432035[[#This Row],[DS III (G4)]]*1.03</f>
        <v>81047.455500000011</v>
      </c>
      <c r="T13" s="5">
        <f>DSSTable1432035[[#This Row],[SGT (D1)]]*1.03</f>
        <v>88515.130600000004</v>
      </c>
    </row>
    <row r="14" spans="1:20" ht="14.4" x14ac:dyDescent="0.3">
      <c r="A14" s="4">
        <v>6</v>
      </c>
      <c r="B14" s="4">
        <v>7</v>
      </c>
      <c r="C14" s="5">
        <v>69639</v>
      </c>
      <c r="D14" s="5">
        <v>74094</v>
      </c>
      <c r="E14" s="5">
        <v>78860</v>
      </c>
      <c r="F14" s="5">
        <v>86142</v>
      </c>
      <c r="G14" s="3"/>
      <c r="H14" s="4">
        <v>6</v>
      </c>
      <c r="I14" s="4">
        <v>7</v>
      </c>
      <c r="J14" s="5">
        <f>DSSTable14320[[#This Row],[DS I (G2)]]*1.03</f>
        <v>71728.17</v>
      </c>
      <c r="K14" s="5">
        <f>DSSTable14320[[#This Row],[DS II (G3)]]*1.03</f>
        <v>76316.820000000007</v>
      </c>
      <c r="L14" s="5">
        <f>DSSTable14320[[#This Row],[DS III (G4)]]*1.03</f>
        <v>81225.8</v>
      </c>
      <c r="M14" s="5">
        <f>DSSTable14320[[#This Row],[SGT (D1)]]*1.03</f>
        <v>88726.260000000009</v>
      </c>
      <c r="N14" s="5"/>
      <c r="O14" s="4">
        <v>6</v>
      </c>
      <c r="P14" s="4">
        <v>7</v>
      </c>
      <c r="Q14" s="5">
        <f>DSSTable1432035[[#This Row],[DS I (G2)]]*1.03</f>
        <v>73880.015100000004</v>
      </c>
      <c r="R14" s="5">
        <f>DSSTable1432035[[#This Row],[DS II (G3)]]*1.03</f>
        <v>78606.324600000007</v>
      </c>
      <c r="S14" s="5">
        <f>DSSTable1432035[[#This Row],[DS III (G4)]]*1.03</f>
        <v>83662.574000000008</v>
      </c>
      <c r="T14" s="5">
        <f>DSSTable1432035[[#This Row],[SGT (D1)]]*1.03</f>
        <v>91388.047800000015</v>
      </c>
    </row>
    <row r="15" spans="1:20" ht="14.4" x14ac:dyDescent="0.3">
      <c r="A15" s="4">
        <v>7</v>
      </c>
      <c r="B15" s="4">
        <v>8</v>
      </c>
      <c r="C15" s="5">
        <v>71867</v>
      </c>
      <c r="D15" s="5">
        <v>76479</v>
      </c>
      <c r="E15" s="5">
        <v>81408</v>
      </c>
      <c r="F15" s="5">
        <v>88947</v>
      </c>
      <c r="G15" s="3"/>
      <c r="H15" s="4">
        <v>7</v>
      </c>
      <c r="I15" s="4">
        <v>8</v>
      </c>
      <c r="J15" s="5">
        <f>DSSTable14320[[#This Row],[DS I (G2)]]*1.03</f>
        <v>74023.009999999995</v>
      </c>
      <c r="K15" s="5">
        <f>DSSTable14320[[#This Row],[DS II (G3)]]*1.03</f>
        <v>78773.37</v>
      </c>
      <c r="L15" s="5">
        <f>DSSTable14320[[#This Row],[DS III (G4)]]*1.03</f>
        <v>83850.240000000005</v>
      </c>
      <c r="M15" s="5">
        <f>DSSTable14320[[#This Row],[SGT (D1)]]*1.03</f>
        <v>91615.41</v>
      </c>
      <c r="N15" s="5"/>
      <c r="O15" s="4">
        <v>7</v>
      </c>
      <c r="P15" s="4">
        <v>8</v>
      </c>
      <c r="Q15" s="5">
        <f>DSSTable1432035[[#This Row],[DS I (G2)]]*1.03</f>
        <v>76243.700299999997</v>
      </c>
      <c r="R15" s="5">
        <f>DSSTable1432035[[#This Row],[DS II (G3)]]*1.03</f>
        <v>81136.571100000001</v>
      </c>
      <c r="S15" s="5">
        <f>DSSTable1432035[[#This Row],[DS III (G4)]]*1.03</f>
        <v>86365.747200000013</v>
      </c>
      <c r="T15" s="5">
        <f>DSSTable1432035[[#This Row],[SGT (D1)]]*1.03</f>
        <v>94363.872300000003</v>
      </c>
    </row>
    <row r="16" spans="1:20" ht="14.4" x14ac:dyDescent="0.3">
      <c r="A16" s="4">
        <v>8</v>
      </c>
      <c r="B16" s="4">
        <v>9</v>
      </c>
      <c r="C16" s="5">
        <v>74172</v>
      </c>
      <c r="D16" s="5">
        <v>78945</v>
      </c>
      <c r="E16" s="5">
        <v>84049</v>
      </c>
      <c r="F16" s="5">
        <v>91851</v>
      </c>
      <c r="G16" s="3"/>
      <c r="H16" s="4">
        <v>8</v>
      </c>
      <c r="I16" s="4">
        <v>9</v>
      </c>
      <c r="J16" s="5">
        <f>DSSTable14320[[#This Row],[DS I (G2)]]*1.03</f>
        <v>76397.16</v>
      </c>
      <c r="K16" s="5">
        <f>DSSTable14320[[#This Row],[DS II (G3)]]*1.03</f>
        <v>81313.350000000006</v>
      </c>
      <c r="L16" s="5">
        <f>DSSTable14320[[#This Row],[DS III (G4)]]*1.03</f>
        <v>86570.47</v>
      </c>
      <c r="M16" s="5">
        <f>DSSTable14320[[#This Row],[SGT (D1)]]*1.03</f>
        <v>94606.53</v>
      </c>
      <c r="N16" s="5"/>
      <c r="O16" s="4">
        <v>8</v>
      </c>
      <c r="P16" s="4">
        <v>9</v>
      </c>
      <c r="Q16" s="5">
        <f>DSSTable1432035[[#This Row],[DS I (G2)]]*1.03</f>
        <v>78689.074800000002</v>
      </c>
      <c r="R16" s="5">
        <f>DSSTable1432035[[#This Row],[DS II (G3)]]*1.03</f>
        <v>83752.750500000009</v>
      </c>
      <c r="S16" s="5">
        <f>DSSTable1432035[[#This Row],[DS III (G4)]]*1.03</f>
        <v>89167.584100000007</v>
      </c>
      <c r="T16" s="5">
        <f>DSSTable1432035[[#This Row],[SGT (D1)]]*1.03</f>
        <v>97444.725900000005</v>
      </c>
    </row>
    <row r="17" spans="1:20" ht="14.4" x14ac:dyDescent="0.3">
      <c r="A17" s="4">
        <v>9</v>
      </c>
      <c r="B17" s="4">
        <v>10</v>
      </c>
      <c r="C17" s="5">
        <v>76559</v>
      </c>
      <c r="D17" s="5">
        <v>81498</v>
      </c>
      <c r="E17" s="5">
        <v>86779</v>
      </c>
      <c r="F17" s="5">
        <v>94855</v>
      </c>
      <c r="G17" s="3"/>
      <c r="H17" s="4">
        <v>9</v>
      </c>
      <c r="I17" s="4">
        <v>10</v>
      </c>
      <c r="J17" s="5">
        <f>DSSTable14320[[#This Row],[DS I (G2)]]*1.03</f>
        <v>78855.77</v>
      </c>
      <c r="K17" s="5">
        <f>DSSTable14320[[#This Row],[DS II (G3)]]*1.03</f>
        <v>83942.94</v>
      </c>
      <c r="L17" s="5">
        <f>DSSTable14320[[#This Row],[DS III (G4)]]*1.03</f>
        <v>89382.37</v>
      </c>
      <c r="M17" s="5">
        <f>DSSTable14320[[#This Row],[SGT (D1)]]*1.03</f>
        <v>97700.650000000009</v>
      </c>
      <c r="N17" s="5"/>
      <c r="O17" s="4">
        <v>9</v>
      </c>
      <c r="P17" s="4">
        <v>10</v>
      </c>
      <c r="Q17" s="5">
        <f>DSSTable1432035[[#This Row],[DS I (G2)]]*1.03</f>
        <v>81221.443100000004</v>
      </c>
      <c r="R17" s="5">
        <f>DSSTable1432035[[#This Row],[DS II (G3)]]*1.03</f>
        <v>86461.228199999998</v>
      </c>
      <c r="S17" s="5">
        <f>DSSTable1432035[[#This Row],[DS III (G4)]]*1.03</f>
        <v>92063.841099999991</v>
      </c>
      <c r="T17" s="5">
        <f>DSSTable1432035[[#This Row],[SGT (D1)]]*1.03</f>
        <v>100631.66950000002</v>
      </c>
    </row>
    <row r="18" spans="1:20" ht="14.4" x14ac:dyDescent="0.3">
      <c r="A18" s="4">
        <v>10</v>
      </c>
      <c r="B18" s="4">
        <v>11</v>
      </c>
      <c r="C18" s="5"/>
      <c r="D18" s="5">
        <v>84141</v>
      </c>
      <c r="E18" s="5">
        <v>89605</v>
      </c>
      <c r="F18" s="5">
        <v>97965</v>
      </c>
      <c r="G18" s="3"/>
      <c r="H18" s="4">
        <v>10</v>
      </c>
      <c r="I18" s="4">
        <v>11</v>
      </c>
      <c r="J18" s="6"/>
      <c r="K18" s="5">
        <f>DSSTable14320[[#This Row],[DS II (G3)]]*1.03</f>
        <v>86665.23</v>
      </c>
      <c r="L18" s="5">
        <f>DSSTable14320[[#This Row],[DS III (G4)]]*1.03</f>
        <v>92293.150000000009</v>
      </c>
      <c r="M18" s="5">
        <f>DSSTable14320[[#This Row],[SGT (D1)]]*1.03</f>
        <v>100903.95</v>
      </c>
      <c r="N18" s="5"/>
      <c r="O18" s="4">
        <v>10</v>
      </c>
      <c r="P18" s="4">
        <v>11</v>
      </c>
      <c r="Q18" s="6"/>
      <c r="R18" s="5">
        <f>DSSTable1432035[[#This Row],[DS II (G3)]]*1.03</f>
        <v>89265.186900000001</v>
      </c>
      <c r="S18" s="5">
        <f>DSSTable1432035[[#This Row],[DS III (G4)]]*1.03</f>
        <v>95061.944500000012</v>
      </c>
      <c r="T18" s="5">
        <f>DSSTable1432035[[#This Row],[SGT (D1)]]*1.03</f>
        <v>103931.06849999999</v>
      </c>
    </row>
    <row r="19" spans="1:20" ht="14.4" x14ac:dyDescent="0.3">
      <c r="A19" s="4">
        <v>11</v>
      </c>
      <c r="B19" s="4">
        <v>12</v>
      </c>
      <c r="C19" s="5"/>
      <c r="D19" s="5">
        <v>86876</v>
      </c>
      <c r="E19" s="5">
        <v>92536</v>
      </c>
      <c r="F19" s="5">
        <v>101184</v>
      </c>
      <c r="G19" s="3"/>
      <c r="H19" s="4">
        <v>11</v>
      </c>
      <c r="I19" s="4">
        <v>12</v>
      </c>
      <c r="J19" s="6"/>
      <c r="K19" s="5">
        <f>DSSTable14320[[#This Row],[DS II (G3)]]*1.03</f>
        <v>89482.28</v>
      </c>
      <c r="L19" s="5">
        <f>DSSTable14320[[#This Row],[DS III (G4)]]*1.03</f>
        <v>95312.08</v>
      </c>
      <c r="M19" s="5">
        <f>DSSTable14320[[#This Row],[SGT (D1)]]*1.03</f>
        <v>104219.52</v>
      </c>
      <c r="N19" s="5"/>
      <c r="O19" s="4">
        <v>11</v>
      </c>
      <c r="P19" s="4">
        <v>12</v>
      </c>
      <c r="Q19" s="6"/>
      <c r="R19" s="5">
        <f>DSSTable1432035[[#This Row],[DS II (G3)]]*1.03</f>
        <v>92166.748399999997</v>
      </c>
      <c r="S19" s="5">
        <f>DSSTable1432035[[#This Row],[DS III (G4)]]*1.03</f>
        <v>98171.4424</v>
      </c>
      <c r="T19" s="5">
        <f>DSSTable1432035[[#This Row],[SGT (D1)]]*1.03</f>
        <v>107346.10560000001</v>
      </c>
    </row>
    <row r="20" spans="1:20" ht="14.4" x14ac:dyDescent="0.3">
      <c r="A20" s="4">
        <v>12</v>
      </c>
      <c r="B20" s="4">
        <v>13</v>
      </c>
      <c r="C20" s="5"/>
      <c r="D20" s="5"/>
      <c r="E20" s="5">
        <v>95565</v>
      </c>
      <c r="F20" s="5">
        <v>104515</v>
      </c>
      <c r="G20" s="3"/>
      <c r="H20" s="4">
        <v>12</v>
      </c>
      <c r="I20" s="4">
        <v>13</v>
      </c>
      <c r="J20" s="6"/>
      <c r="K20" s="6"/>
      <c r="L20" s="5">
        <f>DSSTable14320[[#This Row],[DS III (G4)]]*1.03</f>
        <v>98431.95</v>
      </c>
      <c r="M20" s="5">
        <f>DSSTable14320[[#This Row],[SGT (D1)]]*1.03</f>
        <v>107650.45</v>
      </c>
      <c r="N20" s="5"/>
      <c r="O20" s="4">
        <v>12</v>
      </c>
      <c r="P20" s="4">
        <v>13</v>
      </c>
      <c r="Q20" s="6"/>
      <c r="R20" s="6"/>
      <c r="S20" s="5">
        <f>DSSTable1432035[[#This Row],[DS III (G4)]]*1.03</f>
        <v>101384.90850000001</v>
      </c>
      <c r="T20" s="5">
        <f>DSSTable1432035[[#This Row],[SGT (D1)]]*1.03</f>
        <v>110879.9635</v>
      </c>
    </row>
    <row r="21" spans="1:20" ht="14.4" x14ac:dyDescent="0.3">
      <c r="A21" s="4">
        <v>13</v>
      </c>
      <c r="B21" s="4">
        <v>14</v>
      </c>
      <c r="C21" s="5"/>
      <c r="D21" s="5"/>
      <c r="E21" s="5">
        <v>98696</v>
      </c>
      <c r="F21" s="5">
        <v>107963</v>
      </c>
      <c r="G21" s="3"/>
      <c r="H21" s="4">
        <v>13</v>
      </c>
      <c r="I21" s="4">
        <v>14</v>
      </c>
      <c r="J21" s="6"/>
      <c r="K21" s="6"/>
      <c r="L21" s="5">
        <f>DSSTable14320[[#This Row],[DS III (G4)]]*1.03</f>
        <v>101656.88</v>
      </c>
      <c r="M21" s="5">
        <f>DSSTable14320[[#This Row],[SGT (D1)]]*1.03</f>
        <v>111201.89</v>
      </c>
      <c r="N21" s="5"/>
      <c r="O21" s="4">
        <v>13</v>
      </c>
      <c r="P21" s="4">
        <v>14</v>
      </c>
      <c r="Q21" s="6"/>
      <c r="R21" s="6"/>
      <c r="S21" s="5">
        <f>DSSTable1432035[[#This Row],[DS III (G4)]]*1.03</f>
        <v>104706.58640000001</v>
      </c>
      <c r="T21" s="5">
        <f>DSSTable1432035[[#This Row],[SGT (D1)]]*1.03</f>
        <v>114537.9467</v>
      </c>
    </row>
    <row r="22" spans="1:20" ht="14.4" x14ac:dyDescent="0.3">
      <c r="A22" s="4">
        <v>14</v>
      </c>
      <c r="B22" s="7" t="s">
        <v>14</v>
      </c>
      <c r="C22" s="5"/>
      <c r="D22" s="5"/>
      <c r="E22" s="5">
        <v>101939</v>
      </c>
      <c r="F22" s="5">
        <v>111531</v>
      </c>
      <c r="G22" s="3"/>
      <c r="H22" s="4">
        <v>14</v>
      </c>
      <c r="I22" s="7" t="s">
        <v>14</v>
      </c>
      <c r="J22" s="6"/>
      <c r="K22" s="6"/>
      <c r="L22" s="5">
        <f>DSSTable14320[[#This Row],[DS III (G4)]]*1.03</f>
        <v>104997.17</v>
      </c>
      <c r="M22" s="5">
        <f>DSSTable14320[[#This Row],[SGT (D1)]]*1.03</f>
        <v>114876.93000000001</v>
      </c>
      <c r="N22" s="5"/>
      <c r="O22" s="4">
        <v>14</v>
      </c>
      <c r="P22" s="7" t="s">
        <v>14</v>
      </c>
      <c r="Q22" s="6"/>
      <c r="R22" s="6"/>
      <c r="S22" s="5">
        <f>DSSTable1432035[[#This Row],[DS III (G4)]]*1.03</f>
        <v>108147.0851</v>
      </c>
      <c r="T22" s="5">
        <f>DSSTable1432035[[#This Row],[SGT (D1)]]*1.03</f>
        <v>118323.23790000001</v>
      </c>
    </row>
    <row r="23" spans="1:20" ht="43.2" x14ac:dyDescent="0.3">
      <c r="A23" s="8" t="s">
        <v>15</v>
      </c>
      <c r="B23" s="4" t="s">
        <v>16</v>
      </c>
      <c r="C23" s="5">
        <f>C17*1.035</f>
        <v>79238.564999999988</v>
      </c>
      <c r="D23" s="5">
        <f>D19*1.035</f>
        <v>89916.659999999989</v>
      </c>
      <c r="E23" s="5">
        <f>E22*1.035</f>
        <v>105506.86499999999</v>
      </c>
      <c r="F23" s="5">
        <f>F22*1.035</f>
        <v>115434.58499999999</v>
      </c>
      <c r="G23" s="3"/>
      <c r="H23" s="9" t="s">
        <v>15</v>
      </c>
      <c r="I23" s="4" t="s">
        <v>16</v>
      </c>
      <c r="J23" s="5">
        <f>J17*1.035</f>
        <v>81615.721949999992</v>
      </c>
      <c r="K23" s="5">
        <f>K19*1.035</f>
        <v>92614.159799999994</v>
      </c>
      <c r="L23" s="5">
        <f>L22*1.035</f>
        <v>108672.07094999999</v>
      </c>
      <c r="M23" s="5">
        <f>M22*1.035</f>
        <v>118897.62255</v>
      </c>
      <c r="N23" s="5"/>
      <c r="O23" s="9" t="s">
        <v>15</v>
      </c>
      <c r="P23" s="4" t="s">
        <v>16</v>
      </c>
      <c r="Q23" s="5">
        <f>Q17*1.035</f>
        <v>84064.193608499991</v>
      </c>
      <c r="R23" s="5">
        <f>R19*1.035</f>
        <v>95392.584593999985</v>
      </c>
      <c r="S23" s="5">
        <f>S22*1.035</f>
        <v>111932.23307849999</v>
      </c>
      <c r="T23" s="5">
        <f>T22*1.035</f>
        <v>122464.5512265</v>
      </c>
    </row>
    <row r="24" spans="1:20" ht="43.2" x14ac:dyDescent="0.3">
      <c r="A24" s="8" t="s">
        <v>17</v>
      </c>
      <c r="B24" s="4" t="s">
        <v>18</v>
      </c>
      <c r="C24" s="5">
        <f>C23*1.035</f>
        <v>82011.914774999983</v>
      </c>
      <c r="D24" s="5">
        <f>D23*1.035</f>
        <v>93063.743099999978</v>
      </c>
      <c r="E24" s="5">
        <f>E23*1.035</f>
        <v>109199.60527499998</v>
      </c>
      <c r="F24" s="5">
        <f>F23*1.035</f>
        <v>119474.79547499998</v>
      </c>
      <c r="G24" s="3"/>
      <c r="H24" s="9" t="s">
        <v>17</v>
      </c>
      <c r="I24" s="4" t="s">
        <v>18</v>
      </c>
      <c r="J24" s="5">
        <f>J23*1.035</f>
        <v>84472.272218249986</v>
      </c>
      <c r="K24" s="5">
        <f>K23*1.035</f>
        <v>95855.655392999994</v>
      </c>
      <c r="L24" s="5">
        <f>L23*1.035</f>
        <v>112475.59343324999</v>
      </c>
      <c r="M24" s="5">
        <f>M23*1.035</f>
        <v>123059.03933925</v>
      </c>
      <c r="N24" s="5"/>
      <c r="O24" s="9" t="s">
        <v>17</v>
      </c>
      <c r="P24" s="4" t="s">
        <v>18</v>
      </c>
      <c r="Q24" s="5">
        <f>Q23*1.035</f>
        <v>87006.44038479749</v>
      </c>
      <c r="R24" s="5">
        <f>R23*1.035</f>
        <v>98731.325054789981</v>
      </c>
      <c r="S24" s="5">
        <f>S23*1.035</f>
        <v>115849.86123624748</v>
      </c>
      <c r="T24" s="5">
        <f>T23*1.035</f>
        <v>126750.81051942748</v>
      </c>
    </row>
    <row r="25" spans="1:20" ht="43.2" x14ac:dyDescent="0.3">
      <c r="A25" s="8" t="s">
        <v>19</v>
      </c>
      <c r="B25" s="4" t="s">
        <v>20</v>
      </c>
      <c r="C25" s="5">
        <f>C24*1.035</f>
        <v>84882.331792124969</v>
      </c>
      <c r="D25" s="5">
        <f t="shared" ref="D25:F25" si="0">D24*1.035</f>
        <v>96320.97410849997</v>
      </c>
      <c r="E25" s="5">
        <f t="shared" si="0"/>
        <v>113021.59145962496</v>
      </c>
      <c r="F25" s="5">
        <f t="shared" si="0"/>
        <v>123656.41331662497</v>
      </c>
      <c r="H25" s="9" t="s">
        <v>19</v>
      </c>
      <c r="I25" s="4" t="s">
        <v>20</v>
      </c>
      <c r="J25" s="5">
        <f>J24*1.035</f>
        <v>87428.801745888733</v>
      </c>
      <c r="K25" s="5">
        <f t="shared" ref="K25:M25" si="1">K24*1.035</f>
        <v>99210.603331754988</v>
      </c>
      <c r="L25" s="5">
        <f t="shared" si="1"/>
        <v>116412.23920341373</v>
      </c>
      <c r="M25" s="5">
        <f t="shared" si="1"/>
        <v>127366.10571612374</v>
      </c>
      <c r="N25" s="5"/>
      <c r="O25" s="9" t="s">
        <v>19</v>
      </c>
      <c r="P25" s="4" t="s">
        <v>20</v>
      </c>
      <c r="Q25" s="5">
        <f>Q24*1.035</f>
        <v>90051.6657982654</v>
      </c>
      <c r="R25" s="5">
        <f t="shared" ref="R25:T25" si="2">R24*1.035</f>
        <v>102186.92143170763</v>
      </c>
      <c r="S25" s="5">
        <f t="shared" si="2"/>
        <v>119904.60637951613</v>
      </c>
      <c r="T25" s="5">
        <f t="shared" si="2"/>
        <v>131187.08888760745</v>
      </c>
    </row>
    <row r="26" spans="1:20" ht="14.4" x14ac:dyDescent="0.3"/>
    <row r="27" spans="1:20" ht="14.4" x14ac:dyDescent="0.3">
      <c r="A27" s="10"/>
      <c r="I27" s="11"/>
      <c r="J27" s="11"/>
      <c r="K27" s="11"/>
      <c r="L27" s="11"/>
      <c r="M27" s="11"/>
      <c r="N27" s="11"/>
      <c r="P27" s="11"/>
      <c r="Q27" s="11"/>
      <c r="R27" s="11"/>
      <c r="S27" s="11"/>
      <c r="T27" s="11"/>
    </row>
    <row r="28" spans="1:20" ht="14.4" x14ac:dyDescent="0.3">
      <c r="A28" s="12" t="s">
        <v>21</v>
      </c>
      <c r="B28" s="13"/>
      <c r="C28" s="13"/>
      <c r="D28" s="13"/>
      <c r="E28" s="13"/>
      <c r="F28" s="14"/>
      <c r="H28" s="15"/>
      <c r="I28" s="15"/>
      <c r="J28" s="16"/>
      <c r="K28" s="15"/>
      <c r="L28" s="15"/>
      <c r="M28" s="15"/>
      <c r="N28" s="15"/>
      <c r="O28" s="15"/>
      <c r="P28" s="15"/>
      <c r="Q28" s="16"/>
      <c r="R28" s="15"/>
      <c r="S28" s="15"/>
      <c r="T28" s="15"/>
    </row>
    <row r="29" spans="1:20" ht="15" customHeight="1" x14ac:dyDescent="0.3">
      <c r="A29" s="17" t="s">
        <v>22</v>
      </c>
      <c r="B29" s="17"/>
      <c r="C29" s="17"/>
      <c r="D29" s="17"/>
      <c r="E29" s="17"/>
      <c r="F29" s="17"/>
      <c r="G29" s="18"/>
      <c r="H29" s="19"/>
      <c r="I29" s="19"/>
      <c r="J29" s="19"/>
      <c r="K29" s="19"/>
      <c r="L29" s="19"/>
      <c r="O29" s="19"/>
      <c r="P29" s="19"/>
      <c r="Q29" s="19"/>
      <c r="R29" s="19"/>
      <c r="S29" s="19"/>
    </row>
    <row r="30" spans="1:20" ht="15" customHeight="1" x14ac:dyDescent="0.3">
      <c r="A30" s="20" t="s">
        <v>23</v>
      </c>
      <c r="B30" s="20"/>
      <c r="C30" s="20"/>
      <c r="D30" s="20"/>
      <c r="E30" s="20"/>
      <c r="F30" s="20"/>
      <c r="H30" s="19"/>
      <c r="I30" s="19"/>
      <c r="J30" s="19"/>
      <c r="K30" s="19"/>
      <c r="L30" s="19"/>
      <c r="O30" s="19"/>
      <c r="P30" s="19"/>
      <c r="Q30" s="19"/>
      <c r="R30" s="19"/>
      <c r="S30" s="19"/>
    </row>
    <row r="31" spans="1:20" ht="15" customHeight="1" x14ac:dyDescent="0.3">
      <c r="A31" s="21"/>
    </row>
  </sheetData>
  <mergeCells count="2">
    <mergeCell ref="A29:F29"/>
    <mergeCell ref="A30:F30"/>
  </mergeCells>
  <pageMargins left="0.45" right="0.45" top="0.75" bottom="0.75" header="0.3" footer="0.3"/>
  <pageSetup scale="54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9E12E3-4CDE-4C9C-9514-66171E3FD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198B25-ED97-44FB-BE66-845F091FE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8A172-7707-419E-839E-C050C3F8146F}">
  <ds:schemaRefs>
    <ds:schemaRef ds:uri="9127b8fb-d66a-4ff3-ab07-2e6ae728f707"/>
    <ds:schemaRef ds:uri="http://purl.org/dc/dcmitype/"/>
    <ds:schemaRef ds:uri="http://purl.org/dc/elements/1.1/"/>
    <ds:schemaRef ds:uri="4371f9e0-a6ae-4659-99bc-c8f785673b7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2023-06-01T22:30:17Z</dcterms:created>
  <dcterms:modified xsi:type="dcterms:W3CDTF">2023-06-01T22:30:40Z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