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ov.sharepoint.com/sites/CompensationImplementation/Shared Documents/General/FY24 Compensation Updates/Salary Schedules/"/>
    </mc:Choice>
  </mc:AlternateContent>
  <xr:revisionPtr revIDLastSave="0" documentId="8_{CB6F0A56-707F-46D1-8E1F-640E8DB9B5E2}" xr6:coauthVersionLast="47" xr6:coauthVersionMax="47" xr10:uidLastSave="{00000000-0000-0000-0000-000000000000}"/>
  <bookViews>
    <workbookView xWindow="-23415" yWindow="1575" windowWidth="22725" windowHeight="14715" xr2:uid="{C12EA5B1-90E8-4888-9C24-7D3F26A91A74}"/>
  </bookViews>
  <sheets>
    <sheet name="FO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O24" i="1"/>
  <c r="N24" i="1"/>
  <c r="M24" i="1"/>
  <c r="L24" i="1"/>
  <c r="K24" i="1"/>
  <c r="O23" i="1"/>
  <c r="N23" i="1"/>
  <c r="M23" i="1"/>
  <c r="L23" i="1"/>
  <c r="K23" i="1"/>
  <c r="O22" i="1"/>
  <c r="N22" i="1"/>
  <c r="M22" i="1"/>
  <c r="L22" i="1"/>
  <c r="K22" i="1"/>
  <c r="O21" i="1"/>
  <c r="N21" i="1"/>
  <c r="M21" i="1"/>
  <c r="L21" i="1"/>
  <c r="K21" i="1"/>
  <c r="O20" i="1"/>
  <c r="N20" i="1"/>
  <c r="M20" i="1"/>
  <c r="L20" i="1"/>
  <c r="K20" i="1"/>
  <c r="O19" i="1"/>
  <c r="N19" i="1"/>
  <c r="M19" i="1"/>
  <c r="L19" i="1"/>
  <c r="K19" i="1"/>
  <c r="O18" i="1"/>
  <c r="N18" i="1"/>
  <c r="M18" i="1"/>
  <c r="L18" i="1"/>
  <c r="K18" i="1"/>
  <c r="O17" i="1"/>
  <c r="N17" i="1"/>
  <c r="M17" i="1"/>
  <c r="L17" i="1"/>
  <c r="K17" i="1"/>
  <c r="O16" i="1"/>
  <c r="N16" i="1"/>
  <c r="M16" i="1"/>
  <c r="L16" i="1"/>
  <c r="K16" i="1"/>
  <c r="O15" i="1"/>
  <c r="N15" i="1"/>
  <c r="M15" i="1"/>
  <c r="L15" i="1"/>
  <c r="K15" i="1"/>
  <c r="O14" i="1"/>
  <c r="N14" i="1"/>
  <c r="M14" i="1"/>
  <c r="L14" i="1"/>
  <c r="K14" i="1"/>
  <c r="O13" i="1"/>
  <c r="N13" i="1"/>
  <c r="M13" i="1"/>
  <c r="L13" i="1"/>
  <c r="K13" i="1"/>
  <c r="O12" i="1"/>
  <c r="N12" i="1"/>
  <c r="M12" i="1"/>
  <c r="L12" i="1"/>
  <c r="K12" i="1"/>
  <c r="O11" i="1"/>
  <c r="N11" i="1"/>
  <c r="M11" i="1"/>
  <c r="L11" i="1"/>
  <c r="K11" i="1"/>
  <c r="O10" i="1"/>
  <c r="N10" i="1"/>
  <c r="M10" i="1"/>
  <c r="L10" i="1"/>
  <c r="K10" i="1"/>
  <c r="O9" i="1"/>
  <c r="N9" i="1"/>
  <c r="M9" i="1"/>
  <c r="L9" i="1"/>
  <c r="K9" i="1"/>
</calcChain>
</file>

<file path=xl/sharedStrings.xml><?xml version="1.0" encoding="utf-8"?>
<sst xmlns="http://schemas.openxmlformats.org/spreadsheetml/2006/main" count="38" uniqueCount="25">
  <si>
    <t>MONTGOMERY COUNTY GOVERNMENT</t>
  </si>
  <si>
    <t>POLICE BARGAINING UNIT UNIFORM SALARY SCHEDULE</t>
  </si>
  <si>
    <t>FISCAL YEAR 2024</t>
  </si>
  <si>
    <t>EFFECTIVE JULY 2, 2023</t>
  </si>
  <si>
    <t>EFFECTIVE JANUARY 14, 2024</t>
  </si>
  <si>
    <t>GWA: 4% INCREASE</t>
  </si>
  <si>
    <t>GWA: 3% INCREASE</t>
  </si>
  <si>
    <t>STEP</t>
  </si>
  <si>
    <t>YEAR</t>
  </si>
  <si>
    <t>PO I (P1, P2)</t>
  </si>
  <si>
    <t>PO II (P3)</t>
  </si>
  <si>
    <t>PO III (P4)</t>
  </si>
  <si>
    <t>MPO (P5)</t>
  </si>
  <si>
    <t>SGT (A1)</t>
  </si>
  <si>
    <t>15 YEAR 
LONGEVITY
(3.5%)</t>
  </si>
  <si>
    <t>16+</t>
  </si>
  <si>
    <t>15 YEAR _x000D_
LONGEVITY_x000D_
(3.5%)</t>
  </si>
  <si>
    <t>17 YEAR 
LONGEVITY
(3.5%)</t>
  </si>
  <si>
    <t>18+</t>
  </si>
  <si>
    <t>17 YEAR _x000D_
LONGEVITY_x000D_
(3.5%)</t>
  </si>
  <si>
    <t>20 YEAR 
LONGEVITY
(3.5%)</t>
  </si>
  <si>
    <t>21+</t>
  </si>
  <si>
    <t>20 YEAR _x000D_
LONGEVITY_x000D_
(3.5%)</t>
  </si>
  <si>
    <t>FY24 Notes:</t>
  </si>
  <si>
    <t>1) Police Officer Candidate (P1) salary starts at the PO I - Step 0, but may be higher based on lateral transfer experience.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</si>
</sst>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18"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CF5D16-74CC-4671-94B9-94B5B1C31D0B}" name="Table912" displayName="Table912" ref="A8:G25" totalsRowShown="0" headerRowDxfId="17" dataDxfId="16">
  <autoFilter ref="A8:G25" xr:uid="{A5748309-B969-4AAD-9E69-5A4453F03C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4C798A00-330D-4152-91A6-B469D44959DB}" name="STEP" dataDxfId="15"/>
    <tableColumn id="2" xr3:uid="{7614E7B0-4F70-4233-8578-77399EA8D7E2}" name="YEAR" dataDxfId="14"/>
    <tableColumn id="3" xr3:uid="{0C9FC163-781C-4975-B471-5AE7E604D025}" name="PO I (P1, P2)" dataDxfId="13"/>
    <tableColumn id="4" xr3:uid="{85DE3109-9C60-44B0-991D-77133684C53F}" name="PO II (P3)" dataDxfId="12"/>
    <tableColumn id="5" xr3:uid="{E21C0FF6-D9D9-45AC-9AAE-655E492C2566}" name="PO III (P4)" dataDxfId="11"/>
    <tableColumn id="6" xr3:uid="{EEDBAFC4-55C0-44B8-A9EC-59CC7E2BFB68}" name="MPO (P5)" dataDxfId="10"/>
    <tableColumn id="7" xr3:uid="{054D7D72-651E-44C6-8767-45C9826FECDD}" name="SGT (A1)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F2D594-D60B-4A84-9989-9FE3810143BB}" name="Table1013" displayName="Table1013" ref="I8:O25" totalsRowShown="0" headerRowDxfId="8" dataDxfId="7">
  <autoFilter ref="I8:O25" xr:uid="{F4C04E9C-3372-4E34-A830-E58A38D068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5AA5004-29E1-4E32-86D9-46CAEFDB9BB0}" name="STEP" dataDxfId="6"/>
    <tableColumn id="2" xr3:uid="{AE5C5047-9D41-491C-9700-FD4B9719F913}" name="YEAR" dataDxfId="5"/>
    <tableColumn id="3" xr3:uid="{FCE9FD9C-A049-42BC-8852-BE0097055F5D}" name="PO I (P1, P2)" dataDxfId="4">
      <calculatedColumnFormula>ROUND(Table912[[#This Row],[PO I (P1, P2)]]*1.03,0)</calculatedColumnFormula>
    </tableColumn>
    <tableColumn id="4" xr3:uid="{6F472216-5C63-426F-AFDC-42984A37C247}" name="PO II (P3)" dataDxfId="3">
      <calculatedColumnFormula>ROUND(Table912[[#This Row],[PO II (P3)]]*1.03,0)</calculatedColumnFormula>
    </tableColumn>
    <tableColumn id="5" xr3:uid="{E099DDBB-424E-4455-8FD1-A7FCC0D940E4}" name="PO III (P4)" dataDxfId="2">
      <calculatedColumnFormula>ROUND(Table912[[#This Row],[PO III (P4)]]*1.03,0)</calculatedColumnFormula>
    </tableColumn>
    <tableColumn id="6" xr3:uid="{EB44ECA2-C104-4CCE-A491-2131277648FC}" name="MPO (P5)" dataDxfId="1">
      <calculatedColumnFormula>ROUND(Table912[[#This Row],[MPO (P5)]]*1.03,0)</calculatedColumnFormula>
    </tableColumn>
    <tableColumn id="7" xr3:uid="{77651E7B-E5E2-4D9D-9C21-D5F0358F99A1}" name="SGT (A1)" dataDxfId="0">
      <calculatedColumnFormula>ROUND(Table912[[#This Row],[SGT (A1)]]*1.03,0)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1235-89C5-4A55-A980-44F0C2604A84}">
  <sheetPr>
    <tabColor theme="9" tint="0.59999389629810485"/>
    <pageSetUpPr fitToPage="1"/>
  </sheetPr>
  <dimension ref="A1:P30"/>
  <sheetViews>
    <sheetView showGridLines="0" tabSelected="1" zoomScaleNormal="100" workbookViewId="0">
      <selection activeCell="M3" sqref="M3"/>
    </sheetView>
  </sheetViews>
  <sheetFormatPr defaultColWidth="0" defaultRowHeight="14.4" zeroHeight="1" x14ac:dyDescent="0.3"/>
  <cols>
    <col min="1" max="1" width="11.88671875" customWidth="1"/>
    <col min="2" max="2" width="10" customWidth="1"/>
    <col min="3" max="3" width="13.5546875" customWidth="1"/>
    <col min="4" max="7" width="10.44140625" customWidth="1"/>
    <col min="8" max="8" width="8.5546875" customWidth="1"/>
    <col min="9" max="9" width="11.88671875" customWidth="1"/>
    <col min="10" max="10" width="10" customWidth="1"/>
    <col min="11" max="11" width="13.5546875" customWidth="1"/>
    <col min="12" max="15" width="10.44140625" customWidth="1"/>
    <col min="16" max="16" width="2.5546875" customWidth="1"/>
    <col min="17" max="16384" width="9.109375" hidden="1"/>
  </cols>
  <sheetData>
    <row r="1" spans="1:15" ht="18" x14ac:dyDescent="0.35">
      <c r="A1" s="1" t="s">
        <v>0</v>
      </c>
      <c r="B1" s="1"/>
      <c r="C1" s="1"/>
      <c r="D1" s="1"/>
      <c r="E1" s="1"/>
      <c r="F1" s="1"/>
      <c r="G1" s="2"/>
      <c r="H1" s="2"/>
      <c r="I1" s="1" t="s">
        <v>0</v>
      </c>
      <c r="J1" s="1"/>
      <c r="K1" s="1"/>
      <c r="L1" s="1"/>
      <c r="M1" s="1"/>
      <c r="N1" s="1"/>
      <c r="O1" s="1"/>
    </row>
    <row r="2" spans="1:15" ht="18" x14ac:dyDescent="0.35">
      <c r="A2" s="1" t="s">
        <v>1</v>
      </c>
      <c r="B2" s="1"/>
      <c r="C2" s="1"/>
      <c r="D2" s="1"/>
      <c r="E2" s="1"/>
      <c r="F2" s="1"/>
      <c r="G2" s="2"/>
      <c r="H2" s="2"/>
      <c r="I2" s="1" t="s">
        <v>1</v>
      </c>
      <c r="J2" s="1"/>
      <c r="K2" s="1"/>
      <c r="L2" s="1"/>
      <c r="M2" s="1"/>
      <c r="N2" s="1"/>
      <c r="O2" s="1"/>
    </row>
    <row r="3" spans="1:15" ht="18" x14ac:dyDescent="0.35">
      <c r="A3" s="1" t="s">
        <v>2</v>
      </c>
      <c r="B3" s="1"/>
      <c r="C3" s="1"/>
      <c r="D3" s="1"/>
      <c r="E3" s="1"/>
      <c r="F3" s="1"/>
      <c r="G3" s="2"/>
      <c r="H3" s="2"/>
      <c r="I3" s="1" t="s">
        <v>2</v>
      </c>
      <c r="J3" s="1"/>
      <c r="K3" s="1"/>
      <c r="L3" s="1"/>
      <c r="M3" s="1"/>
      <c r="N3" s="1"/>
      <c r="O3" s="1"/>
    </row>
    <row r="4" spans="1:15" ht="18" x14ac:dyDescent="0.35">
      <c r="A4" s="3" t="s">
        <v>3</v>
      </c>
      <c r="B4" s="1"/>
      <c r="C4" s="1"/>
      <c r="D4" s="1"/>
      <c r="E4" s="1"/>
      <c r="F4" s="1"/>
      <c r="G4" s="2"/>
      <c r="H4" s="2"/>
      <c r="I4" s="3" t="s">
        <v>4</v>
      </c>
      <c r="J4" s="1"/>
      <c r="K4" s="1"/>
      <c r="L4" s="1"/>
      <c r="M4" s="1"/>
      <c r="N4" s="1"/>
      <c r="O4" s="1"/>
    </row>
    <row r="5" spans="1:15" ht="18" x14ac:dyDescent="0.35">
      <c r="A5" s="3" t="s">
        <v>5</v>
      </c>
      <c r="B5" s="1"/>
      <c r="C5" s="1"/>
      <c r="D5" s="1"/>
      <c r="E5" s="1"/>
      <c r="F5" s="1"/>
      <c r="G5" s="2"/>
      <c r="H5" s="2"/>
      <c r="I5" s="3" t="s">
        <v>6</v>
      </c>
      <c r="J5" s="1"/>
      <c r="K5" s="1"/>
      <c r="L5" s="1"/>
      <c r="M5" s="1"/>
      <c r="N5" s="1"/>
      <c r="O5" s="1"/>
    </row>
    <row r="6" spans="1:15" ht="18" x14ac:dyDescent="0.35">
      <c r="A6" s="3"/>
      <c r="B6" s="3"/>
      <c r="C6" s="1"/>
      <c r="D6" s="1"/>
      <c r="E6" s="1"/>
      <c r="F6" s="1"/>
      <c r="G6" s="2"/>
      <c r="H6" s="2"/>
      <c r="I6" s="1"/>
      <c r="J6" s="3"/>
      <c r="K6" s="1"/>
      <c r="L6" s="1"/>
      <c r="M6" s="1"/>
      <c r="N6" s="1"/>
      <c r="O6" s="1"/>
    </row>
    <row r="7" spans="1:15" x14ac:dyDescent="0.3">
      <c r="G7" s="4"/>
      <c r="H7" s="4"/>
    </row>
    <row r="8" spans="1:15" x14ac:dyDescent="0.3">
      <c r="A8" s="5" t="s">
        <v>7</v>
      </c>
      <c r="B8" s="5" t="s">
        <v>8</v>
      </c>
      <c r="C8" s="6" t="s">
        <v>9</v>
      </c>
      <c r="D8" s="6" t="s">
        <v>10</v>
      </c>
      <c r="E8" s="6" t="s">
        <v>11</v>
      </c>
      <c r="F8" s="6" t="s">
        <v>12</v>
      </c>
      <c r="G8" s="6" t="s">
        <v>13</v>
      </c>
      <c r="H8" s="6"/>
      <c r="I8" s="5" t="s">
        <v>7</v>
      </c>
      <c r="J8" s="5" t="s">
        <v>8</v>
      </c>
      <c r="K8" s="6" t="s">
        <v>9</v>
      </c>
      <c r="L8" s="6" t="s">
        <v>10</v>
      </c>
      <c r="M8" s="6" t="s">
        <v>11</v>
      </c>
      <c r="N8" s="6" t="s">
        <v>12</v>
      </c>
      <c r="O8" s="6" t="s">
        <v>13</v>
      </c>
    </row>
    <row r="9" spans="1:15" x14ac:dyDescent="0.3">
      <c r="A9" s="7">
        <v>0</v>
      </c>
      <c r="B9" s="7">
        <v>1</v>
      </c>
      <c r="C9" s="8">
        <v>62676</v>
      </c>
      <c r="D9" s="8">
        <v>65811</v>
      </c>
      <c r="E9" s="8">
        <v>69102</v>
      </c>
      <c r="F9" s="8">
        <v>72558</v>
      </c>
      <c r="G9" s="8">
        <v>79815</v>
      </c>
      <c r="H9" s="8"/>
      <c r="I9" s="7">
        <v>0</v>
      </c>
      <c r="J9" s="7">
        <v>1</v>
      </c>
      <c r="K9" s="8">
        <f>ROUND(Table912[[#This Row],[PO I (P1, P2)]]*1.03,0)</f>
        <v>64556</v>
      </c>
      <c r="L9" s="8">
        <f>ROUND(Table912[[#This Row],[PO II (P3)]]*1.03,0)</f>
        <v>67785</v>
      </c>
      <c r="M9" s="8">
        <f>ROUND(Table912[[#This Row],[PO III (P4)]]*1.03,0)</f>
        <v>71175</v>
      </c>
      <c r="N9" s="8">
        <f>ROUND(Table912[[#This Row],[MPO (P5)]]*1.03,0)</f>
        <v>74735</v>
      </c>
      <c r="O9" s="8">
        <f>ROUND(Table912[[#This Row],[SGT (A1)]]*1.03,0)</f>
        <v>82209</v>
      </c>
    </row>
    <row r="10" spans="1:15" x14ac:dyDescent="0.3">
      <c r="A10" s="7">
        <v>1</v>
      </c>
      <c r="B10" s="7">
        <v>2</v>
      </c>
      <c r="C10" s="8">
        <v>64872</v>
      </c>
      <c r="D10" s="8">
        <v>68117</v>
      </c>
      <c r="E10" s="8">
        <v>71522</v>
      </c>
      <c r="F10" s="8">
        <v>75097</v>
      </c>
      <c r="G10" s="8">
        <v>82608</v>
      </c>
      <c r="H10" s="8"/>
      <c r="I10" s="7">
        <v>1</v>
      </c>
      <c r="J10" s="7">
        <v>2</v>
      </c>
      <c r="K10" s="8">
        <f>ROUND(Table912[[#This Row],[PO I (P1, P2)]]*1.03,0)</f>
        <v>66818</v>
      </c>
      <c r="L10" s="8">
        <f>ROUND(Table912[[#This Row],[PO II (P3)]]*1.03,0)</f>
        <v>70161</v>
      </c>
      <c r="M10" s="8">
        <f>ROUND(Table912[[#This Row],[PO III (P4)]]*1.03,0)</f>
        <v>73668</v>
      </c>
      <c r="N10" s="8">
        <f>ROUND(Table912[[#This Row],[MPO (P5)]]*1.03,0)</f>
        <v>77350</v>
      </c>
      <c r="O10" s="8">
        <f>ROUND(Table912[[#This Row],[SGT (A1)]]*1.03,0)</f>
        <v>85086</v>
      </c>
    </row>
    <row r="11" spans="1:15" x14ac:dyDescent="0.3">
      <c r="A11" s="7">
        <v>2</v>
      </c>
      <c r="B11" s="7">
        <v>3</v>
      </c>
      <c r="C11" s="8">
        <v>67142</v>
      </c>
      <c r="D11" s="8">
        <v>70498</v>
      </c>
      <c r="E11" s="8">
        <v>74027</v>
      </c>
      <c r="F11" s="8">
        <v>77730</v>
      </c>
      <c r="G11" s="8">
        <v>85500</v>
      </c>
      <c r="H11" s="8"/>
      <c r="I11" s="7">
        <v>2</v>
      </c>
      <c r="J11" s="7">
        <v>3</v>
      </c>
      <c r="K11" s="8">
        <f>ROUND(Table912[[#This Row],[PO I (P1, P2)]]*1.03,0)</f>
        <v>69156</v>
      </c>
      <c r="L11" s="8">
        <f>ROUND(Table912[[#This Row],[PO II (P3)]]*1.03,0)</f>
        <v>72613</v>
      </c>
      <c r="M11" s="8">
        <f>ROUND(Table912[[#This Row],[PO III (P4)]]*1.03,0)</f>
        <v>76248</v>
      </c>
      <c r="N11" s="8">
        <f>ROUND(Table912[[#This Row],[MPO (P5)]]*1.03,0)</f>
        <v>80062</v>
      </c>
      <c r="O11" s="8">
        <f>ROUND(Table912[[#This Row],[SGT (A1)]]*1.03,0)</f>
        <v>88065</v>
      </c>
    </row>
    <row r="12" spans="1:15" x14ac:dyDescent="0.3">
      <c r="A12" s="7">
        <v>3</v>
      </c>
      <c r="B12" s="7">
        <v>4</v>
      </c>
      <c r="C12" s="8">
        <v>69491</v>
      </c>
      <c r="D12" s="8">
        <v>72967</v>
      </c>
      <c r="E12" s="8">
        <v>76618</v>
      </c>
      <c r="F12" s="8">
        <v>80447</v>
      </c>
      <c r="G12" s="8">
        <v>88492</v>
      </c>
      <c r="H12" s="8"/>
      <c r="I12" s="7">
        <v>3</v>
      </c>
      <c r="J12" s="7">
        <v>4</v>
      </c>
      <c r="K12" s="8">
        <f>ROUND(Table912[[#This Row],[PO I (P1, P2)]]*1.03,0)</f>
        <v>71576</v>
      </c>
      <c r="L12" s="8">
        <f>ROUND(Table912[[#This Row],[PO II (P3)]]*1.03,0)</f>
        <v>75156</v>
      </c>
      <c r="M12" s="8">
        <f>ROUND(Table912[[#This Row],[PO III (P4)]]*1.03,0)</f>
        <v>78917</v>
      </c>
      <c r="N12" s="8">
        <f>ROUND(Table912[[#This Row],[MPO (P5)]]*1.03,0)</f>
        <v>82860</v>
      </c>
      <c r="O12" s="8">
        <f>ROUND(Table912[[#This Row],[SGT (A1)]]*1.03,0)</f>
        <v>91147</v>
      </c>
    </row>
    <row r="13" spans="1:15" x14ac:dyDescent="0.3">
      <c r="A13" s="7">
        <v>4</v>
      </c>
      <c r="B13" s="7">
        <v>5</v>
      </c>
      <c r="C13" s="8">
        <v>71923</v>
      </c>
      <c r="D13" s="8">
        <v>75522</v>
      </c>
      <c r="E13" s="8">
        <v>79299</v>
      </c>
      <c r="F13" s="8">
        <v>83266</v>
      </c>
      <c r="G13" s="8">
        <v>91592</v>
      </c>
      <c r="H13" s="8"/>
      <c r="I13" s="7">
        <v>4</v>
      </c>
      <c r="J13" s="7">
        <v>5</v>
      </c>
      <c r="K13" s="8">
        <f>ROUND(Table912[[#This Row],[PO I (P1, P2)]]*1.03,0)</f>
        <v>74081</v>
      </c>
      <c r="L13" s="8">
        <f>ROUND(Table912[[#This Row],[PO II (P3)]]*1.03,0)</f>
        <v>77788</v>
      </c>
      <c r="M13" s="8">
        <f>ROUND(Table912[[#This Row],[PO III (P4)]]*1.03,0)</f>
        <v>81678</v>
      </c>
      <c r="N13" s="8">
        <f>ROUND(Table912[[#This Row],[MPO (P5)]]*1.03,0)</f>
        <v>85764</v>
      </c>
      <c r="O13" s="8">
        <f>ROUND(Table912[[#This Row],[SGT (A1)]]*1.03,0)</f>
        <v>94340</v>
      </c>
    </row>
    <row r="14" spans="1:15" x14ac:dyDescent="0.3">
      <c r="A14" s="7">
        <v>5</v>
      </c>
      <c r="B14" s="7">
        <v>6</v>
      </c>
      <c r="C14" s="8">
        <v>74445</v>
      </c>
      <c r="D14" s="8">
        <v>78167</v>
      </c>
      <c r="E14" s="8">
        <v>82078</v>
      </c>
      <c r="F14" s="8">
        <v>86181</v>
      </c>
      <c r="G14" s="8">
        <v>94797</v>
      </c>
      <c r="H14" s="8"/>
      <c r="I14" s="7">
        <v>5</v>
      </c>
      <c r="J14" s="7">
        <v>6</v>
      </c>
      <c r="K14" s="8">
        <f>ROUND(Table912[[#This Row],[PO I (P1, P2)]]*1.03,0)</f>
        <v>76678</v>
      </c>
      <c r="L14" s="8">
        <f>ROUND(Table912[[#This Row],[PO II (P3)]]*1.03,0)</f>
        <v>80512</v>
      </c>
      <c r="M14" s="8">
        <f>ROUND(Table912[[#This Row],[PO III (P4)]]*1.03,0)</f>
        <v>84540</v>
      </c>
      <c r="N14" s="8">
        <f>ROUND(Table912[[#This Row],[MPO (P5)]]*1.03,0)</f>
        <v>88766</v>
      </c>
      <c r="O14" s="8">
        <f>ROUND(Table912[[#This Row],[SGT (A1)]]*1.03,0)</f>
        <v>97641</v>
      </c>
    </row>
    <row r="15" spans="1:15" x14ac:dyDescent="0.3">
      <c r="A15" s="7">
        <v>6</v>
      </c>
      <c r="B15" s="7">
        <v>7</v>
      </c>
      <c r="C15" s="8">
        <v>77052</v>
      </c>
      <c r="D15" s="8">
        <v>80904</v>
      </c>
      <c r="E15" s="8">
        <v>84949</v>
      </c>
      <c r="F15" s="8">
        <v>89197</v>
      </c>
      <c r="G15" s="8">
        <v>98117</v>
      </c>
      <c r="H15" s="8"/>
      <c r="I15" s="7">
        <v>6</v>
      </c>
      <c r="J15" s="7">
        <v>7</v>
      </c>
      <c r="K15" s="8">
        <f>ROUND(Table912[[#This Row],[PO I (P1, P2)]]*1.03,0)</f>
        <v>79364</v>
      </c>
      <c r="L15" s="8">
        <f>ROUND(Table912[[#This Row],[PO II (P3)]]*1.03,0)</f>
        <v>83331</v>
      </c>
      <c r="M15" s="8">
        <f>ROUND(Table912[[#This Row],[PO III (P4)]]*1.03,0)</f>
        <v>87497</v>
      </c>
      <c r="N15" s="8">
        <f>ROUND(Table912[[#This Row],[MPO (P5)]]*1.03,0)</f>
        <v>91873</v>
      </c>
      <c r="O15" s="8">
        <f>ROUND(Table912[[#This Row],[SGT (A1)]]*1.03,0)</f>
        <v>101061</v>
      </c>
    </row>
    <row r="16" spans="1:15" x14ac:dyDescent="0.3">
      <c r="A16" s="7">
        <v>7</v>
      </c>
      <c r="B16" s="7">
        <v>8</v>
      </c>
      <c r="C16" s="8">
        <v>79747</v>
      </c>
      <c r="D16" s="8">
        <v>83734</v>
      </c>
      <c r="E16" s="8">
        <v>87921</v>
      </c>
      <c r="F16" s="8">
        <v>92319</v>
      </c>
      <c r="G16" s="8">
        <v>101550</v>
      </c>
      <c r="H16" s="8"/>
      <c r="I16" s="7">
        <v>7</v>
      </c>
      <c r="J16" s="7">
        <v>8</v>
      </c>
      <c r="K16" s="8">
        <f>ROUND(Table912[[#This Row],[PO I (P1, P2)]]*1.03,0)</f>
        <v>82139</v>
      </c>
      <c r="L16" s="8">
        <f>ROUND(Table912[[#This Row],[PO II (P3)]]*1.03,0)</f>
        <v>86246</v>
      </c>
      <c r="M16" s="8">
        <f>ROUND(Table912[[#This Row],[PO III (P4)]]*1.03,0)</f>
        <v>90559</v>
      </c>
      <c r="N16" s="8">
        <f>ROUND(Table912[[#This Row],[MPO (P5)]]*1.03,0)</f>
        <v>95089</v>
      </c>
      <c r="O16" s="8">
        <f>ROUND(Table912[[#This Row],[SGT (A1)]]*1.03,0)</f>
        <v>104597</v>
      </c>
    </row>
    <row r="17" spans="1:15" x14ac:dyDescent="0.3">
      <c r="A17" s="7">
        <v>8</v>
      </c>
      <c r="B17" s="7">
        <v>9</v>
      </c>
      <c r="C17" s="8">
        <v>82540</v>
      </c>
      <c r="D17" s="8">
        <v>86665</v>
      </c>
      <c r="E17" s="8">
        <v>91002</v>
      </c>
      <c r="F17" s="8">
        <v>95550</v>
      </c>
      <c r="G17" s="8">
        <v>105106</v>
      </c>
      <c r="H17" s="8"/>
      <c r="I17" s="7">
        <v>8</v>
      </c>
      <c r="J17" s="7">
        <v>9</v>
      </c>
      <c r="K17" s="8">
        <f>ROUND(Table912[[#This Row],[PO I (P1, P2)]]*1.03,0)</f>
        <v>85016</v>
      </c>
      <c r="L17" s="8">
        <f>ROUND(Table912[[#This Row],[PO II (P3)]]*1.03,0)</f>
        <v>89265</v>
      </c>
      <c r="M17" s="8">
        <f>ROUND(Table912[[#This Row],[PO III (P4)]]*1.03,0)</f>
        <v>93732</v>
      </c>
      <c r="N17" s="8">
        <f>ROUND(Table912[[#This Row],[MPO (P5)]]*1.03,0)</f>
        <v>98417</v>
      </c>
      <c r="O17" s="8">
        <f>ROUND(Table912[[#This Row],[SGT (A1)]]*1.03,0)</f>
        <v>108259</v>
      </c>
    </row>
    <row r="18" spans="1:15" x14ac:dyDescent="0.3">
      <c r="A18" s="7">
        <v>9</v>
      </c>
      <c r="B18" s="7">
        <v>10</v>
      </c>
      <c r="C18" s="8">
        <v>85427</v>
      </c>
      <c r="D18" s="8">
        <v>89700</v>
      </c>
      <c r="E18" s="8">
        <v>94186</v>
      </c>
      <c r="F18" s="8">
        <v>98896</v>
      </c>
      <c r="G18" s="8">
        <v>108785</v>
      </c>
      <c r="H18" s="8"/>
      <c r="I18" s="7">
        <v>9</v>
      </c>
      <c r="J18" s="7">
        <v>10</v>
      </c>
      <c r="K18" s="8">
        <f>ROUND(Table912[[#This Row],[PO I (P1, P2)]]*1.03,0)</f>
        <v>87990</v>
      </c>
      <c r="L18" s="8">
        <f>ROUND(Table912[[#This Row],[PO II (P3)]]*1.03,0)</f>
        <v>92391</v>
      </c>
      <c r="M18" s="8">
        <f>ROUND(Table912[[#This Row],[PO III (P4)]]*1.03,0)</f>
        <v>97012</v>
      </c>
      <c r="N18" s="8">
        <f>ROUND(Table912[[#This Row],[MPO (P5)]]*1.03,0)</f>
        <v>101863</v>
      </c>
      <c r="O18" s="8">
        <f>ROUND(Table912[[#This Row],[SGT (A1)]]*1.03,0)</f>
        <v>112049</v>
      </c>
    </row>
    <row r="19" spans="1:15" x14ac:dyDescent="0.3">
      <c r="A19" s="7">
        <v>10</v>
      </c>
      <c r="B19" s="7">
        <v>11</v>
      </c>
      <c r="C19" s="8">
        <v>88418</v>
      </c>
      <c r="D19" s="8">
        <v>92841</v>
      </c>
      <c r="E19" s="8">
        <v>97484</v>
      </c>
      <c r="F19" s="8">
        <v>102359</v>
      </c>
      <c r="G19" s="8">
        <v>112592</v>
      </c>
      <c r="H19" s="8"/>
      <c r="I19" s="7">
        <v>10</v>
      </c>
      <c r="J19" s="7">
        <v>11</v>
      </c>
      <c r="K19" s="8">
        <f>ROUND(Table912[[#This Row],[PO I (P1, P2)]]*1.03,0)</f>
        <v>91071</v>
      </c>
      <c r="L19" s="8">
        <f>ROUND(Table912[[#This Row],[PO II (P3)]]*1.03,0)</f>
        <v>95626</v>
      </c>
      <c r="M19" s="8">
        <f>ROUND(Table912[[#This Row],[PO III (P4)]]*1.03,0)</f>
        <v>100409</v>
      </c>
      <c r="N19" s="8">
        <f>ROUND(Table912[[#This Row],[MPO (P5)]]*1.03,0)</f>
        <v>105430</v>
      </c>
      <c r="O19" s="8">
        <f>ROUND(Table912[[#This Row],[SGT (A1)]]*1.03,0)</f>
        <v>115970</v>
      </c>
    </row>
    <row r="20" spans="1:15" x14ac:dyDescent="0.3">
      <c r="A20" s="7">
        <v>11</v>
      </c>
      <c r="B20" s="7">
        <v>12</v>
      </c>
      <c r="C20" s="8">
        <v>91516</v>
      </c>
      <c r="D20" s="8">
        <v>96090</v>
      </c>
      <c r="E20" s="8">
        <v>100897</v>
      </c>
      <c r="F20" s="8">
        <v>105942</v>
      </c>
      <c r="G20" s="8">
        <v>116533</v>
      </c>
      <c r="H20" s="8"/>
      <c r="I20" s="7">
        <v>11</v>
      </c>
      <c r="J20" s="7">
        <v>12</v>
      </c>
      <c r="K20" s="8">
        <f>ROUND(Table912[[#This Row],[PO I (P1, P2)]]*1.03,0)</f>
        <v>94261</v>
      </c>
      <c r="L20" s="8">
        <f>ROUND(Table912[[#This Row],[PO II (P3)]]*1.03,0)</f>
        <v>98973</v>
      </c>
      <c r="M20" s="8">
        <f>ROUND(Table912[[#This Row],[PO III (P4)]]*1.03,0)</f>
        <v>103924</v>
      </c>
      <c r="N20" s="8">
        <f>ROUND(Table912[[#This Row],[MPO (P5)]]*1.03,0)</f>
        <v>109120</v>
      </c>
      <c r="O20" s="8">
        <f>ROUND(Table912[[#This Row],[SGT (A1)]]*1.03,0)</f>
        <v>120029</v>
      </c>
    </row>
    <row r="21" spans="1:15" x14ac:dyDescent="0.3">
      <c r="A21" s="7">
        <v>12</v>
      </c>
      <c r="B21" s="7">
        <v>13</v>
      </c>
      <c r="C21" s="8">
        <v>94718</v>
      </c>
      <c r="D21" s="8">
        <v>99451</v>
      </c>
      <c r="E21" s="8">
        <v>104428</v>
      </c>
      <c r="F21" s="8">
        <v>109649</v>
      </c>
      <c r="G21" s="8">
        <v>120612</v>
      </c>
      <c r="H21" s="8"/>
      <c r="I21" s="7">
        <v>12</v>
      </c>
      <c r="J21" s="7">
        <v>13</v>
      </c>
      <c r="K21" s="8">
        <f>ROUND(Table912[[#This Row],[PO I (P1, P2)]]*1.03,0)</f>
        <v>97560</v>
      </c>
      <c r="L21" s="8">
        <f>ROUND(Table912[[#This Row],[PO II (P3)]]*1.03,0)</f>
        <v>102435</v>
      </c>
      <c r="M21" s="8">
        <f>ROUND(Table912[[#This Row],[PO III (P4)]]*1.03,0)</f>
        <v>107561</v>
      </c>
      <c r="N21" s="8">
        <f>ROUND(Table912[[#This Row],[MPO (P5)]]*1.03,0)</f>
        <v>112938</v>
      </c>
      <c r="O21" s="8">
        <f>ROUND(Table912[[#This Row],[SGT (A1)]]*1.03,0)</f>
        <v>124230</v>
      </c>
    </row>
    <row r="22" spans="1:15" x14ac:dyDescent="0.3">
      <c r="A22" s="7">
        <v>13</v>
      </c>
      <c r="B22" s="7">
        <v>14</v>
      </c>
      <c r="C22" s="8">
        <v>98036</v>
      </c>
      <c r="D22" s="8">
        <v>102936</v>
      </c>
      <c r="E22" s="8">
        <v>108084</v>
      </c>
      <c r="F22" s="8">
        <v>113488</v>
      </c>
      <c r="G22" s="8">
        <v>124833</v>
      </c>
      <c r="H22" s="8"/>
      <c r="I22" s="7">
        <v>13</v>
      </c>
      <c r="J22" s="7">
        <v>14</v>
      </c>
      <c r="K22" s="8">
        <f>ROUND(Table912[[#This Row],[PO I (P1, P2)]]*1.03,0)</f>
        <v>100977</v>
      </c>
      <c r="L22" s="8">
        <f>ROUND(Table912[[#This Row],[PO II (P3)]]*1.03,0)</f>
        <v>106024</v>
      </c>
      <c r="M22" s="8">
        <f>ROUND(Table912[[#This Row],[PO III (P4)]]*1.03,0)</f>
        <v>111327</v>
      </c>
      <c r="N22" s="8">
        <f>ROUND(Table912[[#This Row],[MPO (P5)]]*1.03,0)</f>
        <v>116893</v>
      </c>
      <c r="O22" s="8">
        <f>ROUND(Table912[[#This Row],[SGT (A1)]]*1.03,0)</f>
        <v>128578</v>
      </c>
    </row>
    <row r="23" spans="1:15" ht="43.2" x14ac:dyDescent="0.3">
      <c r="A23" s="9" t="s">
        <v>14</v>
      </c>
      <c r="B23" s="10" t="s">
        <v>15</v>
      </c>
      <c r="C23" s="8">
        <v>101467</v>
      </c>
      <c r="D23" s="8">
        <v>106539</v>
      </c>
      <c r="E23" s="8">
        <v>111867</v>
      </c>
      <c r="F23" s="8">
        <v>117461</v>
      </c>
      <c r="G23" s="8">
        <v>129202</v>
      </c>
      <c r="H23" s="8"/>
      <c r="I23" s="9" t="s">
        <v>16</v>
      </c>
      <c r="J23" s="7" t="s">
        <v>15</v>
      </c>
      <c r="K23" s="8">
        <f>ROUND(Table912[[#This Row],[PO I (P1, P2)]]*1.03,0)</f>
        <v>104511</v>
      </c>
      <c r="L23" s="8">
        <f>ROUND(Table912[[#This Row],[PO II (P3)]]*1.03,0)</f>
        <v>109735</v>
      </c>
      <c r="M23" s="8">
        <f>ROUND(Table912[[#This Row],[PO III (P4)]]*1.03,0)</f>
        <v>115223</v>
      </c>
      <c r="N23" s="8">
        <f>ROUND(Table912[[#This Row],[MPO (P5)]]*1.03,0)</f>
        <v>120985</v>
      </c>
      <c r="O23" s="8">
        <f>ROUND(Table912[[#This Row],[SGT (A1)]]*1.03,0)</f>
        <v>133078</v>
      </c>
    </row>
    <row r="24" spans="1:15" ht="43.2" x14ac:dyDescent="0.3">
      <c r="A24" s="9" t="s">
        <v>17</v>
      </c>
      <c r="B24" s="7" t="s">
        <v>18</v>
      </c>
      <c r="C24" s="8">
        <v>105018</v>
      </c>
      <c r="D24" s="8">
        <v>110267</v>
      </c>
      <c r="E24" s="8">
        <v>115782</v>
      </c>
      <c r="F24" s="8">
        <v>121572</v>
      </c>
      <c r="G24" s="8">
        <v>133724</v>
      </c>
      <c r="H24" s="8"/>
      <c r="I24" s="9" t="s">
        <v>19</v>
      </c>
      <c r="J24" s="7" t="s">
        <v>18</v>
      </c>
      <c r="K24" s="8">
        <f>ROUND(Table912[[#This Row],[PO I (P1, P2)]]*1.03,0)</f>
        <v>108169</v>
      </c>
      <c r="L24" s="8">
        <f>ROUND(Table912[[#This Row],[PO II (P3)]]*1.03,0)</f>
        <v>113575</v>
      </c>
      <c r="M24" s="8">
        <f>ROUND(Table912[[#This Row],[PO III (P4)]]*1.03,0)</f>
        <v>119255</v>
      </c>
      <c r="N24" s="8">
        <f>ROUND(Table912[[#This Row],[MPO (P5)]]*1.03,0)</f>
        <v>125219</v>
      </c>
      <c r="O24" s="8">
        <f>ROUND(Table912[[#This Row],[SGT (A1)]]*1.03,0)</f>
        <v>137736</v>
      </c>
    </row>
    <row r="25" spans="1:15" ht="43.2" x14ac:dyDescent="0.3">
      <c r="A25" s="9" t="s">
        <v>20</v>
      </c>
      <c r="B25" s="7" t="s">
        <v>21</v>
      </c>
      <c r="C25" s="8">
        <v>108694</v>
      </c>
      <c r="D25" s="8">
        <v>114126</v>
      </c>
      <c r="E25" s="8">
        <v>119835</v>
      </c>
      <c r="F25" s="8">
        <v>125826</v>
      </c>
      <c r="G25" s="8">
        <v>138405</v>
      </c>
      <c r="H25" s="8"/>
      <c r="I25" s="9" t="s">
        <v>22</v>
      </c>
      <c r="J25" s="7" t="s">
        <v>21</v>
      </c>
      <c r="K25" s="8">
        <f>ROUND(Table912[[#This Row],[PO I (P1, P2)]]*1.03,0)</f>
        <v>111955</v>
      </c>
      <c r="L25" s="8">
        <f>ROUND(Table912[[#This Row],[PO II (P3)]]*1.03,0)</f>
        <v>117550</v>
      </c>
      <c r="M25" s="8">
        <f>ROUND(Table912[[#This Row],[PO III (P4)]]*1.03,0)</f>
        <v>123430</v>
      </c>
      <c r="N25" s="8">
        <f>ROUND(Table912[[#This Row],[MPO (P5)]]*1.03,0)</f>
        <v>129601</v>
      </c>
      <c r="O25" s="8">
        <f>ROUND(Table912[[#This Row],[SGT (A1)]]*1.03,0)</f>
        <v>142557</v>
      </c>
    </row>
    <row r="26" spans="1:15" x14ac:dyDescent="0.3">
      <c r="G26" s="4"/>
      <c r="H26" s="4"/>
      <c r="J26" s="7"/>
      <c r="K26" s="8"/>
      <c r="L26" s="8"/>
      <c r="M26" s="8"/>
      <c r="N26" s="8"/>
      <c r="O26" s="8"/>
    </row>
    <row r="27" spans="1:15" x14ac:dyDescent="0.3">
      <c r="A27" s="11" t="s">
        <v>23</v>
      </c>
      <c r="B27" s="11"/>
      <c r="C27" s="11"/>
      <c r="D27" s="11"/>
      <c r="E27" s="11"/>
      <c r="F27" s="11"/>
      <c r="G27" s="11"/>
    </row>
    <row r="28" spans="1:15" ht="30.75" customHeight="1" x14ac:dyDescent="0.3">
      <c r="A28" s="12" t="s">
        <v>24</v>
      </c>
      <c r="B28" s="12"/>
      <c r="C28" s="12"/>
      <c r="D28" s="12"/>
      <c r="E28" s="12"/>
      <c r="F28" s="12"/>
      <c r="G28" s="12"/>
      <c r="H28" s="4"/>
    </row>
    <row r="29" spans="1:15" x14ac:dyDescent="0.3"/>
    <row r="30" spans="1:15" x14ac:dyDescent="0.3"/>
  </sheetData>
  <mergeCells count="2">
    <mergeCell ref="A27:G27"/>
    <mergeCell ref="A28:G28"/>
  </mergeCells>
  <pageMargins left="0.45" right="0.45" top="0.75" bottom="0.75" header="0.3" footer="0.3"/>
  <pageSetup scale="78" orientation="landscape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4EC009-B0BE-4684-A4E2-C4182DC8B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E9BC02-D8A8-4725-979F-CD02BF60F1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E9F212-C7E8-4E16-827C-AE3204FC287C}">
  <ds:schemaRefs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4371f9e0-a6ae-4659-99bc-c8f785673b7e"/>
    <ds:schemaRef ds:uri="9127b8fb-d66a-4ff3-ab07-2e6ae728f70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Lum, Jonson</dc:creator>
  <cp:lastModifiedBy>Lum, Jonson</cp:lastModifiedBy>
  <dcterms:created xsi:type="dcterms:W3CDTF">2023-06-01T20:38:04Z</dcterms:created>
  <dcterms:modified xsi:type="dcterms:W3CDTF">2023-06-01T20:38:43Z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