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1" documentId="8_{D3D4523A-42DA-4D22-8BD2-574290F22F35}" xr6:coauthVersionLast="47" xr6:coauthVersionMax="47" xr10:uidLastSave="{355DB143-8FD2-4E29-8B4E-C5669FBE866A}"/>
  <bookViews>
    <workbookView xWindow="-24330" yWindow="1740" windowWidth="22725" windowHeight="14715" xr2:uid="{04A7AD70-2B1C-4CAD-BB41-D4E3B0D5F08B}"/>
  </bookViews>
  <sheets>
    <sheet name="F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O9" i="1"/>
  <c r="N9" i="1"/>
  <c r="M9" i="1"/>
  <c r="L9" i="1"/>
  <c r="K9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<sst xmlns="http://schemas.openxmlformats.org/spreadsheetml/2006/main" count="39" uniqueCount="20">
  <si>
    <t>MONTGOMERY COUNTY GOVERNMENT</t>
  </si>
  <si>
    <t>FIRE/RESCUE MANAGEMENT SALARY SCHEDULE</t>
  </si>
  <si>
    <t>FISCAL YEAR 2024</t>
  </si>
  <si>
    <t>EFFECTIVE JULY 1, 2023</t>
  </si>
  <si>
    <t>EFFECTIVE JULY 16, 2023</t>
  </si>
  <si>
    <t>GWA: 3.2% INCREASE</t>
  </si>
  <si>
    <t xml:space="preserve"> </t>
  </si>
  <si>
    <t>GRADE</t>
  </si>
  <si>
    <t>RANK</t>
  </si>
  <si>
    <t>MINIMUM</t>
  </si>
  <si>
    <t>MAXIMUM</t>
  </si>
  <si>
    <t>17 YEAR 
LONGEVITY
(3.5%)</t>
  </si>
  <si>
    <t>20 YEAR 
LONGEVITY 
(3.5%)</t>
  </si>
  <si>
    <t>24 YEAR 
LONGEVITY 
(3.5%)</t>
  </si>
  <si>
    <t>B3</t>
  </si>
  <si>
    <t>FIRE/RESCUE BATTALION CHIEF</t>
  </si>
  <si>
    <t>B4</t>
  </si>
  <si>
    <t>FIRE/RESCUE ASSISTANT CHIEF</t>
  </si>
  <si>
    <t>B6</t>
  </si>
  <si>
    <t>FIRE/RESCUE DIVISION CHIEF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</si>
</sst>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14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9FF8E-A16F-46D1-B9E7-A4EFC3104580}" name="FRMTable14923" displayName="FRMTable14923" ref="A7:G10" totalsRowShown="0" headerRowDxfId="13">
  <tableColumns count="7">
    <tableColumn id="1" xr3:uid="{B70BB48D-0352-4DD1-B11B-59F8894A9530}" name="GRADE" dataDxfId="12"/>
    <tableColumn id="2" xr3:uid="{928BD676-9721-4AD4-AF93-2A3569A75C01}" name="RANK"/>
    <tableColumn id="3" xr3:uid="{419A110E-D736-438C-94F4-79637712415F}" name="MINIMUM" dataDxfId="11"/>
    <tableColumn id="4" xr3:uid="{CA1979F8-BF1E-42EE-9DEC-4F11A75E75E0}" name="MAXIMUM" dataDxfId="10"/>
    <tableColumn id="7" xr3:uid="{3E7B3436-F7A1-46AE-8FB9-35B104C913B5}" name="17 YEAR _x000a_LONGEVITY_x000a_(3.5%)" dataDxfId="9"/>
    <tableColumn id="5" xr3:uid="{3A3D28D4-4C2F-41D2-8685-C7D92F1549A8}" name="20 YEAR _x000a_LONGEVITY _x000a_(3.5%)" dataDxfId="8"/>
    <tableColumn id="6" xr3:uid="{B123ADFD-D760-4160-82C4-76E8575F5510}" name="24 YEAR _x000a_LONGEVITY _x000a_(3.5%)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4F38E7-2E2E-44F0-A1B1-C37CD8D122F2}" name="FRMTable1492340" displayName="FRMTable1492340" ref="I7:O10" totalsRowShown="0" headerRowDxfId="6">
  <tableColumns count="7">
    <tableColumn id="1" xr3:uid="{D0BC5A37-A20A-4BB9-B6D8-72DBA3A59A70}" name="GRADE" dataDxfId="5"/>
    <tableColumn id="2" xr3:uid="{2A70C33C-631B-4F9B-B73D-0A6B263B2485}" name="RANK"/>
    <tableColumn id="3" xr3:uid="{753BEF13-56FB-4F67-A53E-476C6EB56D33}" name="MINIMUM" dataDxfId="4">
      <calculatedColumnFormula>FRMTable14923[[#This Row],[MINIMUM]]*1.032</calculatedColumnFormula>
    </tableColumn>
    <tableColumn id="4" xr3:uid="{084BA213-B22E-4B7F-9ADD-C21A60D21476}" name="MAXIMUM" dataDxfId="3">
      <calculatedColumnFormula>FRMTable14923[[#This Row],[MAXIMUM]]*1.032</calculatedColumnFormula>
    </tableColumn>
    <tableColumn id="7" xr3:uid="{68E8F228-5581-4CFE-A7BA-65FBC8B1D340}" name="17 YEAR _x000a_LONGEVITY_x000a_(3.5%)" dataDxfId="2">
      <calculatedColumnFormula>FRMTable14923[[#This Row],[17 YEAR 
LONGEVITY
(3.5%)]]*1.032</calculatedColumnFormula>
    </tableColumn>
    <tableColumn id="5" xr3:uid="{DC019BD0-84B3-4CD9-908B-643DD3AACC58}" name="20 YEAR _x000a_LONGEVITY _x000a_(3.5%)" dataDxfId="1">
      <calculatedColumnFormula>FRMTable14923[[#This Row],[20 YEAR 
LONGEVITY 
(3.5%)]]*1.032</calculatedColumnFormula>
    </tableColumn>
    <tableColumn id="6" xr3:uid="{890AC823-2715-4DE0-952E-B8F2424C9C67}" name="24 YEAR _x000a_LONGEVITY _x000a_(3.5%)" dataDxfId="0">
      <calculatedColumnFormula>FRMTable14923[[#This Row],[24 YEAR 
LONGEVITY 
(3.5%)]]*1.032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96C9-232E-4FC7-A157-C14AA3B887BA}">
  <sheetPr>
    <tabColor theme="9" tint="0.59999389629810485"/>
    <pageSetUpPr fitToPage="1"/>
  </sheetPr>
  <dimension ref="A1:W17"/>
  <sheetViews>
    <sheetView showGridLines="0" tabSelected="1" zoomScaleNormal="100" workbookViewId="0">
      <selection activeCell="C3" sqref="C3"/>
    </sheetView>
  </sheetViews>
  <sheetFormatPr defaultColWidth="0" defaultRowHeight="0" customHeight="1" zeroHeight="1"/>
  <cols>
    <col min="1" max="1" width="6.5703125" customWidth="1"/>
    <col min="2" max="2" width="28.140625" customWidth="1"/>
    <col min="3" max="7" width="12.140625" customWidth="1"/>
    <col min="8" max="8" width="4.85546875" customWidth="1"/>
    <col min="9" max="9" width="6.5703125" customWidth="1"/>
    <col min="10" max="10" width="28.140625" customWidth="1"/>
    <col min="11" max="15" width="12.140625" customWidth="1"/>
    <col min="16" max="16" width="2.85546875" customWidth="1"/>
    <col min="17" max="23" width="0" hidden="1" customWidth="1"/>
    <col min="24" max="16384" width="8.85546875" hidden="1"/>
  </cols>
  <sheetData>
    <row r="1" spans="1:15" s="1" customFormat="1" ht="18">
      <c r="A1" s="1" t="s">
        <v>0</v>
      </c>
      <c r="I1" s="1" t="s">
        <v>0</v>
      </c>
    </row>
    <row r="2" spans="1:15" s="1" customFormat="1" ht="18">
      <c r="A2" s="1" t="s">
        <v>1</v>
      </c>
      <c r="I2" s="1" t="s">
        <v>1</v>
      </c>
    </row>
    <row r="3" spans="1:15" s="1" customFormat="1" ht="18">
      <c r="A3" s="1" t="s">
        <v>2</v>
      </c>
      <c r="I3" s="1" t="s">
        <v>2</v>
      </c>
    </row>
    <row r="4" spans="1:15" s="1" customFormat="1" ht="18">
      <c r="A4" s="2" t="s">
        <v>3</v>
      </c>
      <c r="I4" s="2" t="s">
        <v>4</v>
      </c>
    </row>
    <row r="5" spans="1:15" s="1" customFormat="1" ht="18">
      <c r="A5" s="2"/>
      <c r="I5" s="2" t="s">
        <v>5</v>
      </c>
    </row>
    <row r="6" spans="1:15" ht="14.45">
      <c r="F6" t="s">
        <v>6</v>
      </c>
      <c r="G6" t="s">
        <v>6</v>
      </c>
      <c r="N6" t="s">
        <v>6</v>
      </c>
      <c r="O6" t="s">
        <v>6</v>
      </c>
    </row>
    <row r="7" spans="1:15" s="3" customFormat="1" ht="43.15">
      <c r="A7" s="3" t="s">
        <v>7</v>
      </c>
      <c r="B7" s="3" t="s">
        <v>8</v>
      </c>
      <c r="C7" s="3" t="s">
        <v>9</v>
      </c>
      <c r="D7" s="3" t="s">
        <v>10</v>
      </c>
      <c r="E7" s="4" t="s">
        <v>11</v>
      </c>
      <c r="F7" s="4" t="s">
        <v>12</v>
      </c>
      <c r="G7" s="4" t="s">
        <v>13</v>
      </c>
      <c r="I7" s="3" t="s">
        <v>7</v>
      </c>
      <c r="J7" s="3" t="s">
        <v>8</v>
      </c>
      <c r="K7" s="3" t="s">
        <v>9</v>
      </c>
      <c r="L7" s="3" t="s">
        <v>10</v>
      </c>
      <c r="M7" s="4" t="s">
        <v>11</v>
      </c>
      <c r="N7" s="4" t="s">
        <v>12</v>
      </c>
      <c r="O7" s="4" t="s">
        <v>13</v>
      </c>
    </row>
    <row r="8" spans="1:15" ht="14.45">
      <c r="A8" s="5" t="s">
        <v>14</v>
      </c>
      <c r="B8" t="s">
        <v>15</v>
      </c>
      <c r="C8" s="6">
        <v>88692</v>
      </c>
      <c r="D8" s="6">
        <v>147391</v>
      </c>
      <c r="E8" s="6">
        <v>152550</v>
      </c>
      <c r="F8" s="6">
        <v>157889</v>
      </c>
      <c r="G8" s="6">
        <v>163415</v>
      </c>
      <c r="I8" s="5" t="s">
        <v>14</v>
      </c>
      <c r="J8" t="s">
        <v>15</v>
      </c>
      <c r="K8" s="6">
        <f>FRMTable14923[[#This Row],[MINIMUM]]*1.032</f>
        <v>91530.144</v>
      </c>
      <c r="L8" s="6">
        <f>FRMTable14923[[#This Row],[MAXIMUM]]*1.032</f>
        <v>152107.51200000002</v>
      </c>
      <c r="M8" s="6">
        <f>FRMTable14923[[#This Row],[17 YEAR 
LONGEVITY
(3.5%)]]*1.032</f>
        <v>157431.6</v>
      </c>
      <c r="N8" s="6">
        <f>FRMTable14923[[#This Row],[20 YEAR 
LONGEVITY 
(3.5%)]]*1.032</f>
        <v>162941.448</v>
      </c>
      <c r="O8" s="6">
        <f>FRMTable14923[[#This Row],[24 YEAR 
LONGEVITY 
(3.5%)]]*1.032</f>
        <v>168644.28</v>
      </c>
    </row>
    <row r="9" spans="1:15" ht="14.45">
      <c r="A9" s="5" t="s">
        <v>16</v>
      </c>
      <c r="B9" t="s">
        <v>17</v>
      </c>
      <c r="C9" s="6">
        <v>96856</v>
      </c>
      <c r="D9" s="6">
        <v>162118</v>
      </c>
      <c r="E9" s="6">
        <v>167792</v>
      </c>
      <c r="F9" s="6">
        <v>173665</v>
      </c>
      <c r="G9" s="6">
        <v>179743</v>
      </c>
      <c r="I9" s="5" t="s">
        <v>16</v>
      </c>
      <c r="J9" t="s">
        <v>17</v>
      </c>
      <c r="K9" s="6">
        <f>FRMTable14923[[#This Row],[MINIMUM]]*1.032</f>
        <v>99955.392000000007</v>
      </c>
      <c r="L9" s="6">
        <f>FRMTable14923[[#This Row],[MAXIMUM]]*1.032</f>
        <v>167305.77600000001</v>
      </c>
      <c r="M9" s="6">
        <f>FRMTable14923[[#This Row],[17 YEAR 
LONGEVITY
(3.5%)]]*1.032</f>
        <v>173161.34400000001</v>
      </c>
      <c r="N9" s="6">
        <f>FRMTable14923[[#This Row],[20 YEAR 
LONGEVITY 
(3.5%)]]*1.032</f>
        <v>179222.28</v>
      </c>
      <c r="O9" s="6">
        <f>FRMTable14923[[#This Row],[24 YEAR 
LONGEVITY 
(3.5%)]]*1.032</f>
        <v>185494.77600000001</v>
      </c>
    </row>
    <row r="10" spans="1:15" ht="14.45">
      <c r="A10" s="5" t="s">
        <v>18</v>
      </c>
      <c r="B10" t="s">
        <v>19</v>
      </c>
      <c r="C10" s="6">
        <v>110717</v>
      </c>
      <c r="D10" s="6">
        <v>183817</v>
      </c>
      <c r="E10" s="6">
        <v>190250</v>
      </c>
      <c r="F10" s="6">
        <v>196909</v>
      </c>
      <c r="G10" s="6">
        <v>203801</v>
      </c>
      <c r="I10" s="5" t="s">
        <v>18</v>
      </c>
      <c r="J10" t="s">
        <v>19</v>
      </c>
      <c r="K10" s="6">
        <f>FRMTable14923[[#This Row],[MINIMUM]]*1.032</f>
        <v>114259.944</v>
      </c>
      <c r="L10" s="6">
        <f>FRMTable14923[[#This Row],[MAXIMUM]]*1.032</f>
        <v>189699.144</v>
      </c>
      <c r="M10" s="6">
        <f>FRMTable14923[[#This Row],[17 YEAR 
LONGEVITY
(3.5%)]]*1.032</f>
        <v>196338</v>
      </c>
      <c r="N10" s="6">
        <f>FRMTable14923[[#This Row],[20 YEAR 
LONGEVITY 
(3.5%)]]*1.032</f>
        <v>203210.08800000002</v>
      </c>
      <c r="O10" s="6">
        <f>FRMTable14923[[#This Row],[24 YEAR 
LONGEVITY 
(3.5%)]]*1.032</f>
        <v>210322.63200000001</v>
      </c>
    </row>
    <row r="11" spans="1:15" ht="14.45"/>
    <row r="12" spans="1:15" ht="14.45"/>
    <row r="13" spans="1:15" ht="14.45">
      <c r="A13" s="7"/>
    </row>
    <row r="14" spans="1:15" ht="14.45">
      <c r="A14" s="8"/>
      <c r="I14" s="7"/>
    </row>
    <row r="15" spans="1:15" ht="15" customHeight="1">
      <c r="A15" s="9"/>
      <c r="B15" s="9"/>
      <c r="C15" s="9"/>
      <c r="D15" s="9"/>
      <c r="E15" s="9"/>
      <c r="F15" s="9"/>
      <c r="I15" s="9"/>
      <c r="J15" s="9"/>
      <c r="K15" s="9"/>
      <c r="L15" s="9"/>
      <c r="M15" s="9"/>
      <c r="N15" s="9"/>
    </row>
    <row r="16" spans="1:15" ht="14.45" hidden="1">
      <c r="A16" s="9"/>
      <c r="B16" s="9"/>
      <c r="C16" s="9"/>
      <c r="D16" s="9"/>
      <c r="E16" s="9"/>
      <c r="F16" s="9"/>
      <c r="I16" s="9"/>
      <c r="J16" s="9"/>
      <c r="K16" s="9"/>
      <c r="L16" s="9"/>
      <c r="M16" s="9"/>
      <c r="N16" s="9"/>
    </row>
    <row r="17" ht="14.45" hidden="1"/>
  </sheetData>
  <pageMargins left="0.45" right="0.45" top="0.75" bottom="0.75" header="0.3" footer="0.3"/>
  <pageSetup scale="65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4524B-938C-4B5C-943C-0741D290528F}"/>
</file>

<file path=customXml/itemProps2.xml><?xml version="1.0" encoding="utf-8"?>
<ds:datastoreItem xmlns:ds="http://schemas.openxmlformats.org/officeDocument/2006/customXml" ds:itemID="{EF385F75-2063-4F59-91F6-87DB3DEBB3A6}"/>
</file>

<file path=customXml/itemProps3.xml><?xml version="1.0" encoding="utf-8"?>
<ds:datastoreItem xmlns:ds="http://schemas.openxmlformats.org/officeDocument/2006/customXml" ds:itemID="{0CDC0C6E-7A33-40A8-8B47-CB7B8FE33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Lum, Jonson</cp:lastModifiedBy>
  <cp:revision/>
  <dcterms:created xsi:type="dcterms:W3CDTF">2023-06-01T20:42:42Z</dcterms:created>
  <dcterms:modified xsi:type="dcterms:W3CDTF">2023-06-15T17:45:56Z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