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51E1B6C0-6296-421A-83BA-362126E17BC0}" xr6:coauthVersionLast="47" xr6:coauthVersionMax="47" xr10:uidLastSave="{00000000-0000-0000-0000-000000000000}"/>
  <bookViews>
    <workbookView xWindow="-24330" yWindow="1740" windowWidth="22725" windowHeight="14715" xr2:uid="{6835F6A5-AB6A-403F-852B-DE7A08B809C4}"/>
  </bookViews>
  <sheets>
    <sheet name="IA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N20" i="1"/>
  <c r="M20" i="1"/>
  <c r="L20" i="1"/>
  <c r="K20" i="1"/>
  <c r="J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O10" i="1"/>
  <c r="N10" i="1"/>
  <c r="M10" i="1"/>
  <c r="L10" i="1"/>
  <c r="K10" i="1"/>
  <c r="J10" i="1"/>
  <c r="O9" i="1"/>
  <c r="N9" i="1"/>
  <c r="M9" i="1"/>
  <c r="L9" i="1"/>
  <c r="K9" i="1"/>
  <c r="J9" i="1"/>
  <c r="O8" i="1"/>
  <c r="N8" i="1"/>
  <c r="M8" i="1"/>
  <c r="L8" i="1"/>
  <c r="K8" i="1"/>
  <c r="J8" i="1"/>
</calcChain>
</file>

<file path=xl/sharedStrings.xml><?xml version="1.0" encoding="utf-8"?>
<sst xmlns="http://schemas.openxmlformats.org/spreadsheetml/2006/main" count="58" uniqueCount="32">
  <si>
    <t>MONTGOMERY COUNTY GOVERNMENT</t>
  </si>
  <si>
    <t>FIRE/RESCUE BARGAINING UNIT SALARY SCHEDULE</t>
  </si>
  <si>
    <t>FISCAL YEAR 2024</t>
  </si>
  <si>
    <t>EFFECTIVE JULY 2, 2023</t>
  </si>
  <si>
    <t>EFFECTIVE JULY 16, 2023</t>
  </si>
  <si>
    <t>GRADE UPDATES</t>
  </si>
  <si>
    <t>GWA: 3.2% INCREASE</t>
  </si>
  <si>
    <t>GRADE</t>
  </si>
  <si>
    <t>F1
FIRE FIGHTER 
RESCUER I</t>
  </si>
  <si>
    <t>F2
FIRE FIGHTER 
RESCUER II</t>
  </si>
  <si>
    <t>F3
FIRE FIGHTER 
RESCUER III</t>
  </si>
  <si>
    <t>F4
MASTER FIRE 
FIGHTER RESCUER</t>
  </si>
  <si>
    <t>B1
FIRE/RESCUE 
LIEUTENANT</t>
  </si>
  <si>
    <t>B2
FIRE/RESCUE 
CAPTAIN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</si>
  <si>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</si>
  <si>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</si>
  <si>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</si>
  <si>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</si>
  <si>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</si>
  <si>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</si>
  <si>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</si>
  <si>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</si>
  <si>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</si>
  <si>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</si>
  <si>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</si>
  <si>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</si>
  <si>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</si>
  <si>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17 YEAR 
LONGEVITY
(3.5%)</t>
  </si>
  <si>
    <t>20 YEAR 
LONGEVITY
(3.5%)</t>
  </si>
  <si>
    <t>24 YEAR 
LONGEVITY
(3.5%)</t>
  </si>
  <si>
    <t>FY24 Notes:</t>
  </si>
  <si>
    <r>
      <t xml:space="preserve">1) The first 2 steps were removed (previously A and B) from the </t>
    </r>
    <r>
      <rPr>
        <u/>
        <sz val="11"/>
        <rFont val="Calibri"/>
        <family val="2"/>
        <scheme val="minor"/>
      </rPr>
      <t>FY23</t>
    </r>
    <r>
      <rPr>
        <sz val="11"/>
        <rFont val="Calibri"/>
        <family val="2"/>
        <scheme val="minor"/>
      </rPr>
      <t xml:space="preserve"> schedule, and the remaining steps have been re-lettered A through M. Employees will be placed on the step commensurate with their years of service.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</si>
</sst>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6" fontId="6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6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10"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9BE65-DA42-44D6-B5FA-C7AF3608EB3F}" name="IAFFTable15124" displayName="IAFFTable15124" ref="A7:G23" totalsRowShown="0" headerRowDxfId="9">
  <tableColumns count="7">
    <tableColumn id="1" xr3:uid="{6D94A2B6-B485-4231-9938-AEEA12FBF4A7}" name="GRADE" dataDxfId="8"/>
    <tableColumn id="2" xr3:uid="{52A1ECE9-C180-4733-9BC8-765478C3D5FA}" name="F1_x000a_FIRE FIGHTER _x000a_RESCUER I"/>
    <tableColumn id="3" xr3:uid="{B52A913D-4A0C-4985-A662-F59C2BE795AE}" name="F2_x000a_FIRE FIGHTER _x000a_RESCUER II"/>
    <tableColumn id="4" xr3:uid="{3662FF8E-E250-46B1-8709-7AD8BA29B90B}" name="F3_x000a_FIRE FIGHTER _x000a_RESCUER III"/>
    <tableColumn id="5" xr3:uid="{0D82196A-7B93-4FA9-B272-C7260A7F0BBD}" name="F4_x000a_MASTER FIRE _x000a_FIGHTER RESCUER"/>
    <tableColumn id="6" xr3:uid="{A7BEC124-37FD-42C2-A688-B2CA0702C984}" name="B1_x000a_FIRE/RESCUE _x000a_LIEUTENANT"/>
    <tableColumn id="7" xr3:uid="{AC51C278-75D5-4AEE-9525-97C606139B7E}" name="B2_x000a_FIRE/RESCUE _x000a_CAPTAI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FCB762-617E-493E-8420-512D67B866EC}" name="IAFFTable1512442" displayName="IAFFTable1512442" ref="I7:O23" totalsRowShown="0" headerRowDxfId="7">
  <tableColumns count="7">
    <tableColumn id="1" xr3:uid="{4797139D-1E3D-47AA-9ED5-24CE3FE10B39}" name="GRADE" dataDxfId="6"/>
    <tableColumn id="2" xr3:uid="{8F152456-8984-45ED-A890-6C2A6DBBFB5B}" name="F1_x000a_FIRE FIGHTER _x000a_RESCUER I" dataDxfId="5">
      <calculatedColumnFormula>IAFFTable15124[[#This Row],[F1
FIRE FIGHTER 
RESCUER I]]*1.032</calculatedColumnFormula>
    </tableColumn>
    <tableColumn id="3" xr3:uid="{7C20AFB1-0533-4F5D-B291-FB89C55875B8}" name="F2_x000a_FIRE FIGHTER _x000a_RESCUER II" dataDxfId="4">
      <calculatedColumnFormula>IAFFTable15124[[#This Row],[F2
FIRE FIGHTER 
RESCUER II]]*1.032</calculatedColumnFormula>
    </tableColumn>
    <tableColumn id="4" xr3:uid="{50176657-7C83-4AB6-AB63-0ECE37D8BC51}" name="F3_x000a_FIRE FIGHTER _x000a_RESCUER III" dataDxfId="3">
      <calculatedColumnFormula>IAFFTable15124[[#This Row],[F3
FIRE FIGHTER 
RESCUER III]]*1.032</calculatedColumnFormula>
    </tableColumn>
    <tableColumn id="5" xr3:uid="{69CB15BA-48F6-492C-A15B-C2E1DBC8209C}" name="F4_x000a_MASTER FIRE _x000a_FIGHTER RESCUER" dataDxfId="2">
      <calculatedColumnFormula>IAFFTable15124[[#This Row],[F4
MASTER FIRE 
FIGHTER RESCUER]]*1.032</calculatedColumnFormula>
    </tableColumn>
    <tableColumn id="6" xr3:uid="{99163FF3-C88A-44DC-9200-FCA751728127}" name="B1_x000a_FIRE/RESCUE _x000a_LIEUTENANT" dataDxfId="1">
      <calculatedColumnFormula>IAFFTable15124[[#This Row],[B1
FIRE/RESCUE 
LIEUTENANT]]*1.032</calculatedColumnFormula>
    </tableColumn>
    <tableColumn id="7" xr3:uid="{B387CB93-9278-4C30-B5F3-6CF2AAD0A1E9}" name="B2_x000a_FIRE/RESCUE _x000a_CAPTAIN" dataDxfId="0">
      <calculatedColumnFormula>IAFFTable15124[[#This Row],[B2
FIRE/RESCUE 
CAPTAIN]]*1.032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090A-F814-4B26-A77A-D92B79CFB6E1}">
  <sheetPr>
    <tabColor theme="9" tint="0.59999389629810485"/>
    <pageSetUpPr fitToPage="1"/>
  </sheetPr>
  <dimension ref="A1:P31"/>
  <sheetViews>
    <sheetView showGridLines="0" tabSelected="1" zoomScaleNormal="100" workbookViewId="0">
      <selection activeCell="M3" sqref="M3"/>
    </sheetView>
  </sheetViews>
  <sheetFormatPr defaultColWidth="0" defaultRowHeight="14.4" zeroHeight="1" x14ac:dyDescent="0.3"/>
  <cols>
    <col min="1" max="1" width="11.44140625" customWidth="1"/>
    <col min="2" max="2" width="12.109375" customWidth="1"/>
    <col min="3" max="5" width="11.88671875" customWidth="1"/>
    <col min="6" max="6" width="12.44140625" customWidth="1"/>
    <col min="7" max="7" width="12.88671875" customWidth="1"/>
    <col min="8" max="8" width="4.88671875" customWidth="1"/>
    <col min="9" max="9" width="11.44140625" customWidth="1"/>
    <col min="10" max="10" width="12.109375" customWidth="1"/>
    <col min="11" max="13" width="11.88671875" customWidth="1"/>
    <col min="14" max="14" width="12.44140625" customWidth="1"/>
    <col min="15" max="15" width="12.88671875" customWidth="1"/>
    <col min="16" max="16" width="2.88671875" customWidth="1"/>
    <col min="17" max="16384" width="8.88671875" hidden="1"/>
  </cols>
  <sheetData>
    <row r="1" spans="1:15" s="1" customFormat="1" ht="18" x14ac:dyDescent="0.35">
      <c r="A1" s="1" t="s">
        <v>0</v>
      </c>
      <c r="I1" s="1" t="s">
        <v>0</v>
      </c>
    </row>
    <row r="2" spans="1:15" s="1" customFormat="1" ht="18" x14ac:dyDescent="0.35">
      <c r="A2" s="1" t="s">
        <v>1</v>
      </c>
      <c r="I2" s="1" t="s">
        <v>1</v>
      </c>
    </row>
    <row r="3" spans="1:15" s="1" customFormat="1" ht="18" x14ac:dyDescent="0.35">
      <c r="A3" s="1" t="s">
        <v>2</v>
      </c>
      <c r="I3" s="1" t="s">
        <v>2</v>
      </c>
    </row>
    <row r="4" spans="1:15" s="1" customFormat="1" ht="18" x14ac:dyDescent="0.35">
      <c r="A4" s="2" t="s">
        <v>3</v>
      </c>
      <c r="I4" s="2" t="s">
        <v>4</v>
      </c>
    </row>
    <row r="5" spans="1:15" s="1" customFormat="1" ht="18" x14ac:dyDescent="0.35">
      <c r="A5" s="2" t="s">
        <v>5</v>
      </c>
      <c r="I5" s="2" t="s">
        <v>6</v>
      </c>
    </row>
    <row r="6" spans="1:15" x14ac:dyDescent="0.3"/>
    <row r="7" spans="1:15" s="3" customFormat="1" ht="72" x14ac:dyDescent="0.3">
      <c r="A7" s="3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I7" s="3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</row>
    <row r="8" spans="1:15" x14ac:dyDescent="0.3">
      <c r="A8" s="5" t="s">
        <v>14</v>
      </c>
      <c r="B8" s="6">
        <v>56311</v>
      </c>
      <c r="C8" s="6">
        <v>59127</v>
      </c>
      <c r="D8" s="6">
        <v>62085</v>
      </c>
      <c r="E8" s="6">
        <v>68294</v>
      </c>
      <c r="F8" s="6">
        <v>75129</v>
      </c>
      <c r="G8" s="6">
        <v>84717</v>
      </c>
      <c r="I8" s="7" t="s">
        <v>14</v>
      </c>
      <c r="J8" s="8">
        <f>IAFFTable15124[[#This Row],[F1
FIRE FIGHTER 
RESCUER I]]*1.032</f>
        <v>58112.952000000005</v>
      </c>
      <c r="K8" s="8">
        <f>IAFFTable15124[[#This Row],[F2
FIRE FIGHTER 
RESCUER II]]*1.032</f>
        <v>61019.063999999998</v>
      </c>
      <c r="L8" s="8">
        <f>IAFFTable15124[[#This Row],[F3
FIRE FIGHTER 
RESCUER III]]*1.032</f>
        <v>64071.72</v>
      </c>
      <c r="M8" s="8">
        <f>IAFFTable15124[[#This Row],[F4
MASTER FIRE 
FIGHTER RESCUER]]*1.032</f>
        <v>70479.407999999996</v>
      </c>
      <c r="N8" s="8">
        <f>IAFFTable15124[[#This Row],[B1
FIRE/RESCUE 
LIEUTENANT]]*1.032</f>
        <v>77533.127999999997</v>
      </c>
      <c r="O8" s="8">
        <f>IAFFTable15124[[#This Row],[B2
FIRE/RESCUE 
CAPTAIN]]*1.032</f>
        <v>87427.944000000003</v>
      </c>
    </row>
    <row r="9" spans="1:15" x14ac:dyDescent="0.3">
      <c r="A9" s="5" t="s">
        <v>15</v>
      </c>
      <c r="B9" s="9">
        <v>58284</v>
      </c>
      <c r="C9" s="9">
        <v>61198</v>
      </c>
      <c r="D9" s="9">
        <v>64259</v>
      </c>
      <c r="E9" s="9">
        <v>70685</v>
      </c>
      <c r="F9" s="9">
        <v>77759</v>
      </c>
      <c r="G9" s="9">
        <v>87684</v>
      </c>
      <c r="I9" s="7" t="s">
        <v>15</v>
      </c>
      <c r="J9" s="8">
        <f>IAFFTable15124[[#This Row],[F1
FIRE FIGHTER 
RESCUER I]]*1.032</f>
        <v>60149.088000000003</v>
      </c>
      <c r="K9" s="8">
        <f>IAFFTable15124[[#This Row],[F2
FIRE FIGHTER 
RESCUER II]]*1.032</f>
        <v>63156.336000000003</v>
      </c>
      <c r="L9" s="8">
        <f>IAFFTable15124[[#This Row],[F3
FIRE FIGHTER 
RESCUER III]]*1.032</f>
        <v>66315.288</v>
      </c>
      <c r="M9" s="8">
        <f>IAFFTable15124[[#This Row],[F4
MASTER FIRE 
FIGHTER RESCUER]]*1.032</f>
        <v>72946.92</v>
      </c>
      <c r="N9" s="8">
        <f>IAFFTable15124[[#This Row],[B1
FIRE/RESCUE 
LIEUTENANT]]*1.032</f>
        <v>80247.288</v>
      </c>
      <c r="O9" s="8">
        <f>IAFFTable15124[[#This Row],[B2
FIRE/RESCUE 
CAPTAIN]]*1.032</f>
        <v>90489.888000000006</v>
      </c>
    </row>
    <row r="10" spans="1:15" x14ac:dyDescent="0.3">
      <c r="A10" s="5" t="s">
        <v>16</v>
      </c>
      <c r="B10" s="6">
        <v>60323</v>
      </c>
      <c r="C10" s="6">
        <v>63341</v>
      </c>
      <c r="D10" s="6">
        <v>66507</v>
      </c>
      <c r="E10" s="6">
        <v>73158</v>
      </c>
      <c r="F10" s="6">
        <v>80481</v>
      </c>
      <c r="G10" s="6">
        <v>90752</v>
      </c>
      <c r="I10" s="7" t="s">
        <v>16</v>
      </c>
      <c r="J10" s="8">
        <f>IAFFTable15124[[#This Row],[F1
FIRE FIGHTER 
RESCUER I]]*1.032</f>
        <v>62253.336000000003</v>
      </c>
      <c r="K10" s="8">
        <f>IAFFTable15124[[#This Row],[F2
FIRE FIGHTER 
RESCUER II]]*1.032</f>
        <v>65367.912000000004</v>
      </c>
      <c r="L10" s="8">
        <f>IAFFTable15124[[#This Row],[F3
FIRE FIGHTER 
RESCUER III]]*1.032</f>
        <v>68635.224000000002</v>
      </c>
      <c r="M10" s="8">
        <f>IAFFTable15124[[#This Row],[F4
MASTER FIRE 
FIGHTER RESCUER]]*1.032</f>
        <v>75499.055999999997</v>
      </c>
      <c r="N10" s="8">
        <f>IAFFTable15124[[#This Row],[B1
FIRE/RESCUE 
LIEUTENANT]]*1.032</f>
        <v>83056.392000000007</v>
      </c>
      <c r="O10" s="8">
        <f>IAFFTable15124[[#This Row],[B2
FIRE/RESCUE 
CAPTAIN]]*1.032</f>
        <v>93656.063999999998</v>
      </c>
    </row>
    <row r="11" spans="1:15" x14ac:dyDescent="0.3">
      <c r="A11" s="5" t="s">
        <v>17</v>
      </c>
      <c r="B11" s="9">
        <v>62435</v>
      </c>
      <c r="C11" s="9">
        <v>65559</v>
      </c>
      <c r="D11" s="9">
        <v>68836</v>
      </c>
      <c r="E11" s="9">
        <v>75720</v>
      </c>
      <c r="F11" s="9">
        <v>83297</v>
      </c>
      <c r="G11" s="9">
        <v>93930</v>
      </c>
      <c r="I11" s="7" t="s">
        <v>17</v>
      </c>
      <c r="J11" s="8">
        <f>IAFFTable15124[[#This Row],[F1
FIRE FIGHTER 
RESCUER I]]*1.032</f>
        <v>64432.92</v>
      </c>
      <c r="K11" s="8">
        <f>IAFFTable15124[[#This Row],[F2
FIRE FIGHTER 
RESCUER II]]*1.032</f>
        <v>67656.888000000006</v>
      </c>
      <c r="L11" s="8">
        <f>IAFFTable15124[[#This Row],[F3
FIRE FIGHTER 
RESCUER III]]*1.032</f>
        <v>71038.752000000008</v>
      </c>
      <c r="M11" s="8">
        <f>IAFFTable15124[[#This Row],[F4
MASTER FIRE 
FIGHTER RESCUER]]*1.032</f>
        <v>78143.040000000008</v>
      </c>
      <c r="N11" s="8">
        <f>IAFFTable15124[[#This Row],[B1
FIRE/RESCUE 
LIEUTENANT]]*1.032</f>
        <v>85962.504000000001</v>
      </c>
      <c r="O11" s="8">
        <f>IAFFTable15124[[#This Row],[B2
FIRE/RESCUE 
CAPTAIN]]*1.032</f>
        <v>96935.760000000009</v>
      </c>
    </row>
    <row r="12" spans="1:15" x14ac:dyDescent="0.3">
      <c r="A12" s="5" t="s">
        <v>18</v>
      </c>
      <c r="B12" s="6">
        <v>64621</v>
      </c>
      <c r="C12" s="6">
        <v>67852</v>
      </c>
      <c r="D12" s="6">
        <v>71245</v>
      </c>
      <c r="E12" s="6">
        <v>78370</v>
      </c>
      <c r="F12" s="6">
        <v>86214</v>
      </c>
      <c r="G12" s="6">
        <v>97217</v>
      </c>
      <c r="I12" s="7" t="s">
        <v>18</v>
      </c>
      <c r="J12" s="8">
        <f>IAFFTable15124[[#This Row],[F1
FIRE FIGHTER 
RESCUER I]]*1.032</f>
        <v>66688.872000000003</v>
      </c>
      <c r="K12" s="8">
        <f>IAFFTable15124[[#This Row],[F2
FIRE FIGHTER 
RESCUER II]]*1.032</f>
        <v>70023.263999999996</v>
      </c>
      <c r="L12" s="8">
        <f>IAFFTable15124[[#This Row],[F3
FIRE FIGHTER 
RESCUER III]]*1.032</f>
        <v>73524.84</v>
      </c>
      <c r="M12" s="8">
        <f>IAFFTable15124[[#This Row],[F4
MASTER FIRE 
FIGHTER RESCUER]]*1.032</f>
        <v>80877.84</v>
      </c>
      <c r="N12" s="8">
        <f>IAFFTable15124[[#This Row],[B1
FIRE/RESCUE 
LIEUTENANT]]*1.032</f>
        <v>88972.847999999998</v>
      </c>
      <c r="O12" s="8">
        <f>IAFFTable15124[[#This Row],[B2
FIRE/RESCUE 
CAPTAIN]]*1.032</f>
        <v>100327.944</v>
      </c>
    </row>
    <row r="13" spans="1:15" x14ac:dyDescent="0.3">
      <c r="A13" s="5" t="s">
        <v>19</v>
      </c>
      <c r="B13" s="9">
        <v>66883</v>
      </c>
      <c r="C13" s="9">
        <v>70228</v>
      </c>
      <c r="D13" s="9">
        <v>73741</v>
      </c>
      <c r="E13" s="9">
        <v>81113</v>
      </c>
      <c r="F13" s="9">
        <v>89233</v>
      </c>
      <c r="G13" s="9">
        <v>100620</v>
      </c>
      <c r="I13" s="7" t="s">
        <v>19</v>
      </c>
      <c r="J13" s="8">
        <f>IAFFTable15124[[#This Row],[F1
FIRE FIGHTER 
RESCUER I]]*1.032</f>
        <v>69023.256000000008</v>
      </c>
      <c r="K13" s="8">
        <f>IAFFTable15124[[#This Row],[F2
FIRE FIGHTER 
RESCUER II]]*1.032</f>
        <v>72475.296000000002</v>
      </c>
      <c r="L13" s="8">
        <f>IAFFTable15124[[#This Row],[F3
FIRE FIGHTER 
RESCUER III]]*1.032</f>
        <v>76100.712</v>
      </c>
      <c r="M13" s="8">
        <f>IAFFTable15124[[#This Row],[F4
MASTER FIRE 
FIGHTER RESCUER]]*1.032</f>
        <v>83708.616000000009</v>
      </c>
      <c r="N13" s="8">
        <f>IAFFTable15124[[#This Row],[B1
FIRE/RESCUE 
LIEUTENANT]]*1.032</f>
        <v>92088.456000000006</v>
      </c>
      <c r="O13" s="8">
        <f>IAFFTable15124[[#This Row],[B2
FIRE/RESCUE 
CAPTAIN]]*1.032</f>
        <v>103839.84</v>
      </c>
    </row>
    <row r="14" spans="1:15" x14ac:dyDescent="0.3">
      <c r="A14" s="5" t="s">
        <v>20</v>
      </c>
      <c r="B14" s="6">
        <v>69225</v>
      </c>
      <c r="C14" s="6">
        <v>72688</v>
      </c>
      <c r="D14" s="6">
        <v>76323</v>
      </c>
      <c r="E14" s="6">
        <v>83953</v>
      </c>
      <c r="F14" s="6">
        <v>92354</v>
      </c>
      <c r="G14" s="6">
        <v>104142</v>
      </c>
      <c r="I14" s="7" t="s">
        <v>20</v>
      </c>
      <c r="J14" s="8">
        <f>IAFFTable15124[[#This Row],[F1
FIRE FIGHTER 
RESCUER I]]*1.032</f>
        <v>71440.2</v>
      </c>
      <c r="K14" s="8">
        <f>IAFFTable15124[[#This Row],[F2
FIRE FIGHTER 
RESCUER II]]*1.032</f>
        <v>75014.016000000003</v>
      </c>
      <c r="L14" s="8">
        <f>IAFFTable15124[[#This Row],[F3
FIRE FIGHTER 
RESCUER III]]*1.032</f>
        <v>78765.335999999996</v>
      </c>
      <c r="M14" s="8">
        <f>IAFFTable15124[[#This Row],[F4
MASTER FIRE 
FIGHTER RESCUER]]*1.032</f>
        <v>86639.495999999999</v>
      </c>
      <c r="N14" s="8">
        <f>IAFFTable15124[[#This Row],[B1
FIRE/RESCUE 
LIEUTENANT]]*1.032</f>
        <v>95309.328000000009</v>
      </c>
      <c r="O14" s="8">
        <f>IAFFTable15124[[#This Row],[B2
FIRE/RESCUE 
CAPTAIN]]*1.032</f>
        <v>107474.54400000001</v>
      </c>
    </row>
    <row r="15" spans="1:15" x14ac:dyDescent="0.3">
      <c r="A15" s="5" t="s">
        <v>21</v>
      </c>
      <c r="B15" s="9">
        <v>71649</v>
      </c>
      <c r="C15" s="9">
        <v>75232</v>
      </c>
      <c r="D15" s="9">
        <v>78993</v>
      </c>
      <c r="E15" s="9">
        <v>86890</v>
      </c>
      <c r="F15" s="9">
        <v>95589</v>
      </c>
      <c r="G15" s="9">
        <v>107788</v>
      </c>
      <c r="I15" s="7" t="s">
        <v>21</v>
      </c>
      <c r="J15" s="8">
        <f>IAFFTable15124[[#This Row],[F1
FIRE FIGHTER 
RESCUER I]]*1.032</f>
        <v>73941.767999999996</v>
      </c>
      <c r="K15" s="8">
        <f>IAFFTable15124[[#This Row],[F2
FIRE FIGHTER 
RESCUER II]]*1.032</f>
        <v>77639.423999999999</v>
      </c>
      <c r="L15" s="8">
        <f>IAFFTable15124[[#This Row],[F3
FIRE FIGHTER 
RESCUER III]]*1.032</f>
        <v>81520.775999999998</v>
      </c>
      <c r="M15" s="8">
        <f>IAFFTable15124[[#This Row],[F4
MASTER FIRE 
FIGHTER RESCUER]]*1.032</f>
        <v>89670.48</v>
      </c>
      <c r="N15" s="8">
        <f>IAFFTable15124[[#This Row],[B1
FIRE/RESCUE 
LIEUTENANT]]*1.032</f>
        <v>98647.847999999998</v>
      </c>
      <c r="O15" s="8">
        <f>IAFFTable15124[[#This Row],[B2
FIRE/RESCUE 
CAPTAIN]]*1.032</f>
        <v>111237.216</v>
      </c>
    </row>
    <row r="16" spans="1:15" x14ac:dyDescent="0.3">
      <c r="A16" s="5" t="s">
        <v>22</v>
      </c>
      <c r="B16" s="6">
        <v>74156</v>
      </c>
      <c r="C16" s="6">
        <v>77866</v>
      </c>
      <c r="D16" s="6">
        <v>81758</v>
      </c>
      <c r="E16" s="6">
        <v>89933</v>
      </c>
      <c r="F16" s="6">
        <v>98935</v>
      </c>
      <c r="G16" s="6">
        <v>111562</v>
      </c>
      <c r="I16" s="7" t="s">
        <v>22</v>
      </c>
      <c r="J16" s="8">
        <f>IAFFTable15124[[#This Row],[F1
FIRE FIGHTER 
RESCUER I]]*1.032</f>
        <v>76528.991999999998</v>
      </c>
      <c r="K16" s="8">
        <f>IAFFTable15124[[#This Row],[F2
FIRE FIGHTER 
RESCUER II]]*1.032</f>
        <v>80357.712</v>
      </c>
      <c r="L16" s="8">
        <f>IAFFTable15124[[#This Row],[F3
FIRE FIGHTER 
RESCUER III]]*1.032</f>
        <v>84374.256000000008</v>
      </c>
      <c r="M16" s="8">
        <f>IAFFTable15124[[#This Row],[F4
MASTER FIRE 
FIGHTER RESCUER]]*1.032</f>
        <v>92810.856</v>
      </c>
      <c r="N16" s="8">
        <f>IAFFTable15124[[#This Row],[B1
FIRE/RESCUE 
LIEUTENANT]]*1.032</f>
        <v>102100.92</v>
      </c>
      <c r="O16" s="8">
        <f>IAFFTable15124[[#This Row],[B2
FIRE/RESCUE 
CAPTAIN]]*1.032</f>
        <v>115131.984</v>
      </c>
    </row>
    <row r="17" spans="1:15" x14ac:dyDescent="0.3">
      <c r="A17" s="5" t="s">
        <v>23</v>
      </c>
      <c r="B17" s="9">
        <v>76752</v>
      </c>
      <c r="C17" s="9">
        <v>80591</v>
      </c>
      <c r="D17" s="9">
        <v>84620</v>
      </c>
      <c r="E17" s="9">
        <v>93081</v>
      </c>
      <c r="F17" s="9">
        <v>102399</v>
      </c>
      <c r="G17" s="9">
        <v>115465</v>
      </c>
      <c r="I17" s="7" t="s">
        <v>23</v>
      </c>
      <c r="J17" s="8">
        <f>IAFFTable15124[[#This Row],[F1
FIRE FIGHTER 
RESCUER I]]*1.032</f>
        <v>79208.063999999998</v>
      </c>
      <c r="K17" s="8">
        <f>IAFFTable15124[[#This Row],[F2
FIRE FIGHTER 
RESCUER II]]*1.032</f>
        <v>83169.911999999997</v>
      </c>
      <c r="L17" s="8">
        <f>IAFFTable15124[[#This Row],[F3
FIRE FIGHTER 
RESCUER III]]*1.032</f>
        <v>87327.84</v>
      </c>
      <c r="M17" s="8">
        <f>IAFFTable15124[[#This Row],[F4
MASTER FIRE 
FIGHTER RESCUER]]*1.032</f>
        <v>96059.592000000004</v>
      </c>
      <c r="N17" s="8">
        <f>IAFFTable15124[[#This Row],[B1
FIRE/RESCUE 
LIEUTENANT]]*1.032</f>
        <v>105675.768</v>
      </c>
      <c r="O17" s="8">
        <f>IAFFTable15124[[#This Row],[B2
FIRE/RESCUE 
CAPTAIN]]*1.032</f>
        <v>119159.88</v>
      </c>
    </row>
    <row r="18" spans="1:15" x14ac:dyDescent="0.3">
      <c r="A18" s="5" t="s">
        <v>24</v>
      </c>
      <c r="B18" s="6">
        <v>79439</v>
      </c>
      <c r="C18" s="6">
        <v>83410</v>
      </c>
      <c r="D18" s="6">
        <v>87583</v>
      </c>
      <c r="E18" s="6">
        <v>96337</v>
      </c>
      <c r="F18" s="6">
        <v>105984</v>
      </c>
      <c r="G18" s="6">
        <v>119508</v>
      </c>
      <c r="I18" s="7" t="s">
        <v>24</v>
      </c>
      <c r="J18" s="8">
        <f>IAFFTable15124[[#This Row],[F1
FIRE FIGHTER 
RESCUER I]]*1.032</f>
        <v>81981.047999999995</v>
      </c>
      <c r="K18" s="8">
        <f>IAFFTable15124[[#This Row],[F2
FIRE FIGHTER 
RESCUER II]]*1.032</f>
        <v>86079.12</v>
      </c>
      <c r="L18" s="8">
        <f>IAFFTable15124[[#This Row],[F3
FIRE FIGHTER 
RESCUER III]]*1.032</f>
        <v>90385.656000000003</v>
      </c>
      <c r="M18" s="8">
        <f>IAFFTable15124[[#This Row],[F4
MASTER FIRE 
FIGHTER RESCUER]]*1.032</f>
        <v>99419.784</v>
      </c>
      <c r="N18" s="8">
        <f>IAFFTable15124[[#This Row],[B1
FIRE/RESCUE 
LIEUTENANT]]*1.032</f>
        <v>109375.488</v>
      </c>
      <c r="O18" s="8">
        <f>IAFFTable15124[[#This Row],[B2
FIRE/RESCUE 
CAPTAIN]]*1.032</f>
        <v>123332.25600000001</v>
      </c>
    </row>
    <row r="19" spans="1:15" x14ac:dyDescent="0.3">
      <c r="A19" s="5" t="s">
        <v>25</v>
      </c>
      <c r="B19" s="9">
        <v>82219</v>
      </c>
      <c r="C19" s="9">
        <v>86330</v>
      </c>
      <c r="D19" s="9">
        <v>90650</v>
      </c>
      <c r="E19" s="9">
        <v>99711</v>
      </c>
      <c r="F19" s="9">
        <v>109694</v>
      </c>
      <c r="G19" s="9">
        <v>123691</v>
      </c>
      <c r="I19" s="7" t="s">
        <v>25</v>
      </c>
      <c r="J19" s="8">
        <f>IAFFTable15124[[#This Row],[F1
FIRE FIGHTER 
RESCUER I]]*1.032</f>
        <v>84850.008000000002</v>
      </c>
      <c r="K19" s="8">
        <f>IAFFTable15124[[#This Row],[F2
FIRE FIGHTER 
RESCUER II]]*1.032</f>
        <v>89092.56</v>
      </c>
      <c r="L19" s="8">
        <f>IAFFTable15124[[#This Row],[F3
FIRE FIGHTER 
RESCUER III]]*1.032</f>
        <v>93550.8</v>
      </c>
      <c r="M19" s="8">
        <f>IAFFTable15124[[#This Row],[F4
MASTER FIRE 
FIGHTER RESCUER]]*1.032</f>
        <v>102901.75200000001</v>
      </c>
      <c r="N19" s="8">
        <f>IAFFTable15124[[#This Row],[B1
FIRE/RESCUE 
LIEUTENANT]]*1.032</f>
        <v>113204.208</v>
      </c>
      <c r="O19" s="8">
        <f>IAFFTable15124[[#This Row],[B2
FIRE/RESCUE 
CAPTAIN]]*1.032</f>
        <v>127649.11200000001</v>
      </c>
    </row>
    <row r="20" spans="1:15" x14ac:dyDescent="0.3">
      <c r="A20" s="5" t="s">
        <v>26</v>
      </c>
      <c r="B20" s="6">
        <v>85097</v>
      </c>
      <c r="C20" s="6">
        <v>89354</v>
      </c>
      <c r="D20" s="6">
        <v>93824</v>
      </c>
      <c r="E20" s="6">
        <v>103202</v>
      </c>
      <c r="F20" s="6">
        <v>113532</v>
      </c>
      <c r="G20" s="6">
        <v>128022</v>
      </c>
      <c r="I20" s="7" t="s">
        <v>26</v>
      </c>
      <c r="J20" s="8">
        <f>IAFFTable15124[[#This Row],[F1
FIRE FIGHTER 
RESCUER I]]*1.032</f>
        <v>87820.104000000007</v>
      </c>
      <c r="K20" s="8">
        <f>IAFFTable15124[[#This Row],[F2
FIRE FIGHTER 
RESCUER II]]*1.032</f>
        <v>92213.328000000009</v>
      </c>
      <c r="L20" s="8">
        <f>IAFFTable15124[[#This Row],[F3
FIRE FIGHTER 
RESCUER III]]*1.032</f>
        <v>96826.368000000002</v>
      </c>
      <c r="M20" s="8">
        <f>IAFFTable15124[[#This Row],[F4
MASTER FIRE 
FIGHTER RESCUER]]*1.032</f>
        <v>106504.46400000001</v>
      </c>
      <c r="N20" s="8">
        <f>IAFFTable15124[[#This Row],[B1
FIRE/RESCUE 
LIEUTENANT]]*1.032</f>
        <v>117165.024</v>
      </c>
      <c r="O20" s="8">
        <f>IAFFTable15124[[#This Row],[B2
FIRE/RESCUE 
CAPTAIN]]*1.032</f>
        <v>132118.704</v>
      </c>
    </row>
    <row r="21" spans="1:15" ht="43.2" x14ac:dyDescent="0.3">
      <c r="A21" s="10" t="s">
        <v>27</v>
      </c>
      <c r="B21" s="9">
        <v>88076</v>
      </c>
      <c r="C21" s="9">
        <v>92482</v>
      </c>
      <c r="D21" s="9">
        <v>97108</v>
      </c>
      <c r="E21" s="9">
        <v>106814</v>
      </c>
      <c r="F21" s="9">
        <v>117506</v>
      </c>
      <c r="G21" s="9">
        <v>132502</v>
      </c>
      <c r="I21" s="10" t="s">
        <v>27</v>
      </c>
      <c r="J21" s="8">
        <f>IAFFTable15124[[#This Row],[F1
FIRE FIGHTER 
RESCUER I]]*1.032</f>
        <v>90894.432000000001</v>
      </c>
      <c r="K21" s="8">
        <f>IAFFTable15124[[#This Row],[F2
FIRE FIGHTER 
RESCUER II]]*1.032</f>
        <v>95441.423999999999</v>
      </c>
      <c r="L21" s="8">
        <f>IAFFTable15124[[#This Row],[F3
FIRE FIGHTER 
RESCUER III]]*1.032</f>
        <v>100215.45600000001</v>
      </c>
      <c r="M21" s="8">
        <f>IAFFTable15124[[#This Row],[F4
MASTER FIRE 
FIGHTER RESCUER]]*1.032</f>
        <v>110232.04800000001</v>
      </c>
      <c r="N21" s="8">
        <f>IAFFTable15124[[#This Row],[B1
FIRE/RESCUE 
LIEUTENANT]]*1.032</f>
        <v>121266.19200000001</v>
      </c>
      <c r="O21" s="8">
        <f>IAFFTable15124[[#This Row],[B2
FIRE/RESCUE 
CAPTAIN]]*1.032</f>
        <v>136742.06400000001</v>
      </c>
    </row>
    <row r="22" spans="1:15" ht="43.2" x14ac:dyDescent="0.3">
      <c r="A22" s="10" t="s">
        <v>28</v>
      </c>
      <c r="B22" s="6">
        <v>91158</v>
      </c>
      <c r="C22" s="6">
        <v>95719</v>
      </c>
      <c r="D22" s="6">
        <v>100506</v>
      </c>
      <c r="E22" s="6">
        <v>110552</v>
      </c>
      <c r="F22" s="6">
        <v>121619</v>
      </c>
      <c r="G22" s="6">
        <v>137140</v>
      </c>
      <c r="I22" s="10" t="s">
        <v>28</v>
      </c>
      <c r="J22" s="8">
        <f>IAFFTable15124[[#This Row],[F1
FIRE FIGHTER 
RESCUER I]]*1.032</f>
        <v>94075.055999999997</v>
      </c>
      <c r="K22" s="8">
        <f>IAFFTable15124[[#This Row],[F2
FIRE FIGHTER 
RESCUER II]]*1.032</f>
        <v>98782.008000000002</v>
      </c>
      <c r="L22" s="8">
        <f>IAFFTable15124[[#This Row],[F3
FIRE FIGHTER 
RESCUER III]]*1.032</f>
        <v>103722.19200000001</v>
      </c>
      <c r="M22" s="8">
        <f>IAFFTable15124[[#This Row],[F4
MASTER FIRE 
FIGHTER RESCUER]]*1.032</f>
        <v>114089.664</v>
      </c>
      <c r="N22" s="8">
        <f>IAFFTable15124[[#This Row],[B1
FIRE/RESCUE 
LIEUTENANT]]*1.032</f>
        <v>125510.808</v>
      </c>
      <c r="O22" s="8">
        <f>IAFFTable15124[[#This Row],[B2
FIRE/RESCUE 
CAPTAIN]]*1.032</f>
        <v>141528.48000000001</v>
      </c>
    </row>
    <row r="23" spans="1:15" ht="43.2" x14ac:dyDescent="0.3">
      <c r="A23" s="10" t="s">
        <v>29</v>
      </c>
      <c r="B23" s="9">
        <v>94349</v>
      </c>
      <c r="C23" s="9">
        <v>99069</v>
      </c>
      <c r="D23" s="9">
        <v>104024</v>
      </c>
      <c r="E23" s="9">
        <v>114422</v>
      </c>
      <c r="F23" s="9">
        <v>125875</v>
      </c>
      <c r="G23" s="9">
        <v>141940</v>
      </c>
      <c r="I23" s="10" t="s">
        <v>29</v>
      </c>
      <c r="J23" s="8">
        <f>IAFFTable15124[[#This Row],[F1
FIRE FIGHTER 
RESCUER I]]*1.032</f>
        <v>97368.168000000005</v>
      </c>
      <c r="K23" s="8">
        <f>IAFFTable15124[[#This Row],[F2
FIRE FIGHTER 
RESCUER II]]*1.032</f>
        <v>102239.208</v>
      </c>
      <c r="L23" s="8">
        <f>IAFFTable15124[[#This Row],[F3
FIRE FIGHTER 
RESCUER III]]*1.032</f>
        <v>107352.768</v>
      </c>
      <c r="M23" s="8">
        <f>IAFFTable15124[[#This Row],[F4
MASTER FIRE 
FIGHTER RESCUER]]*1.032</f>
        <v>118083.504</v>
      </c>
      <c r="N23" s="8">
        <f>IAFFTable15124[[#This Row],[B1
FIRE/RESCUE 
LIEUTENANT]]*1.032</f>
        <v>129903</v>
      </c>
      <c r="O23" s="8">
        <f>IAFFTable15124[[#This Row],[B2
FIRE/RESCUE 
CAPTAIN]]*1.032</f>
        <v>146482.08000000002</v>
      </c>
    </row>
    <row r="24" spans="1:15" x14ac:dyDescent="0.3">
      <c r="A24" s="11"/>
      <c r="I24" s="10"/>
      <c r="J24" s="8"/>
      <c r="K24" s="8"/>
      <c r="L24" s="8"/>
      <c r="M24" s="8"/>
      <c r="N24" s="8"/>
      <c r="O24" s="8"/>
    </row>
    <row r="25" spans="1:15" x14ac:dyDescent="0.3">
      <c r="A25" s="11" t="s">
        <v>30</v>
      </c>
      <c r="I25" s="11"/>
    </row>
    <row r="26" spans="1:15" ht="48" customHeight="1" x14ac:dyDescent="0.3">
      <c r="A26" s="12" t="s">
        <v>31</v>
      </c>
      <c r="B26" s="12"/>
      <c r="C26" s="12"/>
      <c r="D26" s="12"/>
      <c r="E26" s="12"/>
      <c r="F26" s="12"/>
      <c r="G26" s="12"/>
      <c r="I26" s="11"/>
    </row>
    <row r="27" spans="1:15" x14ac:dyDescent="0.3">
      <c r="A27" s="13"/>
      <c r="B27" s="13"/>
      <c r="C27" s="13"/>
      <c r="D27" s="13"/>
      <c r="E27" s="13"/>
      <c r="I27" s="11"/>
    </row>
    <row r="28" spans="1:15" x14ac:dyDescent="0.3">
      <c r="A28" s="13"/>
      <c r="B28" s="13"/>
      <c r="C28" s="13"/>
      <c r="D28" s="13"/>
      <c r="E28" s="13"/>
      <c r="I28" s="11"/>
    </row>
    <row r="29" spans="1:15" ht="15" customHeight="1" x14ac:dyDescent="0.3">
      <c r="I29" s="13"/>
      <c r="J29" s="13"/>
      <c r="K29" s="13"/>
      <c r="L29" s="13"/>
      <c r="M29" s="13"/>
    </row>
    <row r="30" spans="1:15" hidden="1" x14ac:dyDescent="0.3">
      <c r="I30" s="13"/>
      <c r="J30" s="13"/>
      <c r="K30" s="13"/>
      <c r="L30" s="13"/>
      <c r="M30" s="13"/>
    </row>
    <row r="31" spans="1:15" x14ac:dyDescent="0.3"/>
  </sheetData>
  <mergeCells count="1">
    <mergeCell ref="A26:G26"/>
  </mergeCells>
  <pageMargins left="0.45" right="0.45" top="0.75" bottom="0.75" header="0.3" footer="0.3"/>
  <pageSetup scale="73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47B8CF-0DD1-4D65-9D2D-BC4D2DAFC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5FCA71-CFAE-4B0A-8B40-A9FE33F74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979EC-5AC5-4C3A-AA00-5D31563C3D3E}">
  <ds:schemaRefs>
    <ds:schemaRef ds:uri="http://purl.org/dc/terms/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2023-06-01T20:41:54Z</dcterms:created>
  <dcterms:modified xsi:type="dcterms:W3CDTF">2023-06-01T20:42:08Z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