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.sharepoint.com/sites/CompensationImplementation/Shared Documents/General/FY24 Compensation Updates/Salary Schedules/"/>
    </mc:Choice>
  </mc:AlternateContent>
  <xr:revisionPtr revIDLastSave="2" documentId="8_{CF7E4C09-53DA-4B9F-B18F-D4E37D190E26}" xr6:coauthVersionLast="47" xr6:coauthVersionMax="47" xr10:uidLastSave="{AD79A826-8B3D-49AB-A1E5-EF3222993831}"/>
  <bookViews>
    <workbookView xWindow="1152" yWindow="912" windowWidth="20004" windowHeight="13488" xr2:uid="{98BFBB0F-7858-41DF-8733-83B38C003946}"/>
  </bookViews>
  <sheets>
    <sheet name="M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K11" i="1"/>
  <c r="J11" i="1"/>
  <c r="P11" i="1" s="1"/>
  <c r="I11" i="1"/>
  <c r="O11" i="1" s="1"/>
  <c r="O10" i="1"/>
  <c r="K10" i="1"/>
  <c r="Q10" i="1" s="1"/>
  <c r="J10" i="1"/>
  <c r="P10" i="1" s="1"/>
  <c r="I10" i="1"/>
  <c r="Q9" i="1"/>
  <c r="K9" i="1"/>
  <c r="J9" i="1"/>
  <c r="P9" i="1" s="1"/>
  <c r="I9" i="1"/>
  <c r="O9" i="1" s="1"/>
  <c r="P8" i="1"/>
  <c r="O8" i="1"/>
  <c r="K8" i="1"/>
  <c r="Q8" i="1" s="1"/>
  <c r="J8" i="1"/>
  <c r="I8" i="1"/>
</calcChain>
</file>

<file path=xl/sharedStrings.xml><?xml version="1.0" encoding="utf-8"?>
<sst xmlns="http://schemas.openxmlformats.org/spreadsheetml/2006/main" count="83" uniqueCount="30">
  <si>
    <t>MONTGOMERY COUNTY GOVERNMENT</t>
  </si>
  <si>
    <t>MEDICAL DOCTORS SALARY SCHEDULE</t>
  </si>
  <si>
    <t>FISCAL YEAR 2024</t>
  </si>
  <si>
    <t>EFFECTIVE JULY 1, 2023</t>
  </si>
  <si>
    <t>EFFECTIVE JANUARY 14, 2024</t>
  </si>
  <si>
    <t>EFFECTIVE JUNE 16, 2024</t>
  </si>
  <si>
    <t>GWA: 3% INCREASE</t>
  </si>
  <si>
    <t>GRADE</t>
  </si>
  <si>
    <t>MEDICAL JOB CLASS</t>
  </si>
  <si>
    <t>MINIMUM</t>
  </si>
  <si>
    <t>MIDPOINT</t>
  </si>
  <si>
    <t>MAXIMUM</t>
  </si>
  <si>
    <t>MD I (MD1)</t>
  </si>
  <si>
    <t>MEDICAL DOCTOR I</t>
  </si>
  <si>
    <t>MD II (MD2)</t>
  </si>
  <si>
    <t>MEDICAL DOCTOR II</t>
  </si>
  <si>
    <t>MD III (MD3)</t>
  </si>
  <si>
    <t>MEDICAL DOCTOR III</t>
  </si>
  <si>
    <t>MD IV (MD4)</t>
  </si>
  <si>
    <t>MEDICAL DOCTOR IV</t>
  </si>
  <si>
    <t>Medical job class designation is based upon the requirements of the position</t>
  </si>
  <si>
    <t>MD I -</t>
  </si>
  <si>
    <t>Not eligible for Board Certification</t>
  </si>
  <si>
    <t>MD II -</t>
  </si>
  <si>
    <t>Board Eligible</t>
  </si>
  <si>
    <t>MD III -</t>
  </si>
  <si>
    <t>Board Certified</t>
  </si>
  <si>
    <t xml:space="preserve"> </t>
  </si>
  <si>
    <t>MD IV -</t>
  </si>
  <si>
    <t>Board Certified in a sub-specialty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</si>
</sst>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2" fillId="0" borderId="0" xfId="0" applyFont="1"/>
    <xf numFmtId="165" fontId="0" fillId="0" borderId="0" xfId="0" applyNumberFormat="1"/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18"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alignment horizontal="left" vertical="bottom" textRotation="0" wrapText="0" relativeIndent="1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alignment horizontal="left" vertical="bottom" textRotation="0" wrapText="0" relativeIndent="1" justifyLastLine="0" shrinkToFit="0" readingOrder="0"/>
    </dxf>
    <dxf>
      <font>
        <b/>
      </font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alignment horizontal="left" vertical="bottom" textRotation="0" wrapText="0" relativeIndent="1" justifyLastLine="0" shrinkToFit="0" readingOrder="0"/>
    </dxf>
    <dxf>
      <font>
        <b/>
      </font>
      <alignment horizontal="left" vertical="center" textRotation="0" wrapText="0" relativeIndent="-1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999CEE-6EF1-44B1-A896-97B178F0E9C0}" name="MDTable15325" displayName="MDTable15325" ref="A7:E11" totalsRowShown="0" headerRowDxfId="17">
  <tableColumns count="5">
    <tableColumn id="1" xr3:uid="{BA2618B7-8CB3-4D10-99C0-EB3B88EC6069}" name="GRADE" dataDxfId="16"/>
    <tableColumn id="2" xr3:uid="{A5051674-7B03-4508-A6AA-ADA9049BA542}" name="MEDICAL JOB CLASS" dataDxfId="15"/>
    <tableColumn id="4" xr3:uid="{2B6BF00C-786B-4F04-B953-CFC7E116DF9A}" name="MINIMUM" dataDxfId="14"/>
    <tableColumn id="5" xr3:uid="{B16D744A-5EAA-4E91-9EF2-D020A71410E6}" name="MIDPOINT" dataDxfId="13"/>
    <tableColumn id="6" xr3:uid="{37D5A691-5F83-45CC-839B-FC79FD97F489}" name="MAXIMUM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03454D-34A8-4C65-89C9-D4CC17779B25}" name="MDTable1532543" displayName="MDTable1532543" ref="G7:K11" totalsRowShown="0" headerRowDxfId="11">
  <tableColumns count="5">
    <tableColumn id="1" xr3:uid="{9D63FC6E-BAF3-4A24-9D87-C08D354E12B9}" name="GRADE" dataDxfId="10"/>
    <tableColumn id="2" xr3:uid="{80EF2A25-1EE6-4622-AAB3-DD4225B7BC5A}" name="MEDICAL JOB CLASS" dataDxfId="9"/>
    <tableColumn id="4" xr3:uid="{65D55D71-48A2-4201-BC1A-1EE70E41222C}" name="MINIMUM" dataDxfId="8">
      <calculatedColumnFormula>ROUND(MDTable15325[[#This Row],[MINIMUM]]*1.03,0)</calculatedColumnFormula>
    </tableColumn>
    <tableColumn id="5" xr3:uid="{58A8CC04-2A97-41D6-BB02-40A2486EC687}" name="MIDPOINT" dataDxfId="7">
      <calculatedColumnFormula>ROUND(MDTable15325[[#This Row],[MIDPOINT]]*1.03,0)</calculatedColumnFormula>
    </tableColumn>
    <tableColumn id="6" xr3:uid="{6BAD399C-333E-48E1-8C84-CC1CFA6B67EE}" name="MAXIMUM" dataDxfId="6">
      <calculatedColumnFormula>ROUND(MDTable15325[[#This Row],[MAXIMUM]]*1.03,)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F34E46-6AAD-4076-AC8D-9E1CF9536369}" name="MDTable153254337" displayName="MDTable153254337" ref="M7:Q11" totalsRowShown="0" headerRowDxfId="5">
  <tableColumns count="5">
    <tableColumn id="1" xr3:uid="{677A86D0-418C-401F-8EC9-99CDD0E6C7D6}" name="GRADE" dataDxfId="4"/>
    <tableColumn id="2" xr3:uid="{8D8CB3D9-BDD0-4320-B523-408F19D24F36}" name="MEDICAL JOB CLASS" dataDxfId="3"/>
    <tableColumn id="4" xr3:uid="{7685A12C-AE28-42DA-B004-5F15008A087B}" name="MINIMUM" dataDxfId="2">
      <calculatedColumnFormula>ROUND(MDTable1532543[[#This Row],[MINIMUM]]*1.03,0)</calculatedColumnFormula>
    </tableColumn>
    <tableColumn id="5" xr3:uid="{0DCC180E-8E2A-4454-B218-0E2416EE95EA}" name="MIDPOINT" dataDxfId="1">
      <calculatedColumnFormula>ROUND(MDTable1532543[[#This Row],[MIDPOINT]]*1.03,0)</calculatedColumnFormula>
    </tableColumn>
    <tableColumn id="6" xr3:uid="{752F4C13-D641-44DB-ADED-D464400B444B}" name="MAXIMUM" dataDxfId="0">
      <calculatedColumnFormula>ROUND(MDTable1532543[[#This Row],[MAXIMUM]]*1.03,)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35D1-DE55-4E27-8E2A-EC048D2E0FBC}">
  <sheetPr>
    <tabColor theme="9" tint="0.59999389629810485"/>
    <pageSetUpPr fitToPage="1"/>
  </sheetPr>
  <dimension ref="A1:R22"/>
  <sheetViews>
    <sheetView showGridLines="0" tabSelected="1" zoomScaleNormal="100" workbookViewId="0">
      <selection activeCell="J4" sqref="J4"/>
    </sheetView>
  </sheetViews>
  <sheetFormatPr defaultColWidth="0" defaultRowHeight="15" customHeight="1" zeroHeight="1"/>
  <cols>
    <col min="1" max="1" width="12.5703125" customWidth="1"/>
    <col min="2" max="2" width="22.42578125" customWidth="1"/>
    <col min="3" max="5" width="11.85546875" customWidth="1"/>
    <col min="6" max="6" width="5.42578125" customWidth="1"/>
    <col min="7" max="7" width="12.5703125" customWidth="1"/>
    <col min="8" max="8" width="22.42578125" customWidth="1"/>
    <col min="9" max="11" width="12.5703125" customWidth="1"/>
    <col min="12" max="12" width="5.42578125" customWidth="1"/>
    <col min="13" max="13" width="12.5703125" customWidth="1"/>
    <col min="14" max="14" width="22.42578125" customWidth="1"/>
    <col min="15" max="17" width="12.5703125" customWidth="1"/>
    <col min="18" max="18" width="2.85546875" customWidth="1"/>
    <col min="19" max="16384" width="8.85546875" hidden="1"/>
  </cols>
  <sheetData>
    <row r="1" spans="1:17" s="1" customFormat="1" ht="18">
      <c r="A1" s="1" t="s">
        <v>0</v>
      </c>
      <c r="B1" s="2"/>
      <c r="G1" s="1" t="s">
        <v>0</v>
      </c>
      <c r="M1" s="1" t="s">
        <v>0</v>
      </c>
    </row>
    <row r="2" spans="1:17" s="1" customFormat="1" ht="18">
      <c r="A2" s="1" t="s">
        <v>1</v>
      </c>
      <c r="B2" s="2"/>
      <c r="G2" s="1" t="s">
        <v>1</v>
      </c>
      <c r="M2" s="1" t="s">
        <v>1</v>
      </c>
    </row>
    <row r="3" spans="1:17" s="1" customFormat="1" ht="18">
      <c r="A3" s="1" t="s">
        <v>2</v>
      </c>
      <c r="B3" s="2"/>
      <c r="G3" s="1" t="s">
        <v>2</v>
      </c>
      <c r="M3" s="1" t="s">
        <v>2</v>
      </c>
    </row>
    <row r="4" spans="1:17" s="1" customFormat="1" ht="18">
      <c r="A4" s="3" t="s">
        <v>3</v>
      </c>
      <c r="B4" s="2"/>
      <c r="G4" s="3" t="s">
        <v>4</v>
      </c>
      <c r="M4" s="3" t="s">
        <v>5</v>
      </c>
    </row>
    <row r="5" spans="1:17" s="1" customFormat="1" ht="18">
      <c r="A5" s="3"/>
      <c r="G5" s="3" t="s">
        <v>6</v>
      </c>
      <c r="M5" s="3" t="s">
        <v>6</v>
      </c>
    </row>
    <row r="6" spans="1:17" ht="14.45"/>
    <row r="7" spans="1:17" s="6" customFormat="1" ht="14.45">
      <c r="A7" s="4" t="s">
        <v>7</v>
      </c>
      <c r="B7" s="4" t="s">
        <v>8</v>
      </c>
      <c r="C7" s="5" t="s">
        <v>9</v>
      </c>
      <c r="D7" s="5" t="s">
        <v>10</v>
      </c>
      <c r="E7" s="5" t="s">
        <v>11</v>
      </c>
      <c r="G7" s="4" t="s">
        <v>7</v>
      </c>
      <c r="H7" s="4" t="s">
        <v>8</v>
      </c>
      <c r="I7" s="6" t="s">
        <v>9</v>
      </c>
      <c r="J7" s="6" t="s">
        <v>10</v>
      </c>
      <c r="K7" s="6" t="s">
        <v>11</v>
      </c>
      <c r="M7" s="4" t="s">
        <v>7</v>
      </c>
      <c r="N7" s="4" t="s">
        <v>8</v>
      </c>
      <c r="O7" s="6" t="s">
        <v>9</v>
      </c>
      <c r="P7" s="6" t="s">
        <v>10</v>
      </c>
      <c r="Q7" s="6" t="s">
        <v>11</v>
      </c>
    </row>
    <row r="8" spans="1:17" ht="14.45">
      <c r="A8" s="7" t="s">
        <v>12</v>
      </c>
      <c r="B8" s="8" t="s">
        <v>13</v>
      </c>
      <c r="C8" s="9">
        <v>118312</v>
      </c>
      <c r="D8" s="9">
        <v>147558</v>
      </c>
      <c r="E8" s="9">
        <v>176804</v>
      </c>
      <c r="G8" s="7" t="s">
        <v>12</v>
      </c>
      <c r="H8" s="8" t="s">
        <v>13</v>
      </c>
      <c r="I8" s="9">
        <f>ROUND(MDTable15325[[#This Row],[MINIMUM]]*1.03,0)</f>
        <v>121861</v>
      </c>
      <c r="J8" s="9">
        <f>ROUND(MDTable15325[[#This Row],[MIDPOINT]]*1.03,0)</f>
        <v>151985</v>
      </c>
      <c r="K8" s="9">
        <f>ROUND(MDTable15325[[#This Row],[MAXIMUM]]*1.03,)</f>
        <v>182108</v>
      </c>
      <c r="L8" s="9"/>
      <c r="M8" s="7" t="s">
        <v>12</v>
      </c>
      <c r="N8" s="8" t="s">
        <v>13</v>
      </c>
      <c r="O8" s="9">
        <f>ROUND(MDTable1532543[[#This Row],[MINIMUM]]*1.03,0)</f>
        <v>125517</v>
      </c>
      <c r="P8" s="9">
        <f>ROUND(MDTable1532543[[#This Row],[MIDPOINT]]*1.03,0)</f>
        <v>156545</v>
      </c>
      <c r="Q8" s="9">
        <f>ROUND(MDTable1532543[[#This Row],[MAXIMUM]]*1.03,)</f>
        <v>187571</v>
      </c>
    </row>
    <row r="9" spans="1:17" ht="14.45">
      <c r="A9" s="7" t="s">
        <v>14</v>
      </c>
      <c r="B9" s="8" t="s">
        <v>15</v>
      </c>
      <c r="C9" s="9">
        <v>129538</v>
      </c>
      <c r="D9" s="9">
        <v>161710</v>
      </c>
      <c r="E9" s="9">
        <v>193881</v>
      </c>
      <c r="G9" s="7" t="s">
        <v>14</v>
      </c>
      <c r="H9" s="8" t="s">
        <v>15</v>
      </c>
      <c r="I9" s="9">
        <f>ROUND(MDTable15325[[#This Row],[MINIMUM]]*1.03,0)</f>
        <v>133424</v>
      </c>
      <c r="J9" s="9">
        <f>ROUND(MDTable15325[[#This Row],[MIDPOINT]]*1.03,0)</f>
        <v>166561</v>
      </c>
      <c r="K9" s="9">
        <f>ROUND(MDTable15325[[#This Row],[MAXIMUM]]*1.03,)</f>
        <v>199697</v>
      </c>
      <c r="L9" s="9"/>
      <c r="M9" s="7" t="s">
        <v>14</v>
      </c>
      <c r="N9" s="8" t="s">
        <v>15</v>
      </c>
      <c r="O9" s="9">
        <f>ROUND(MDTable1532543[[#This Row],[MINIMUM]]*1.03,0)</f>
        <v>137427</v>
      </c>
      <c r="P9" s="9">
        <f>ROUND(MDTable1532543[[#This Row],[MIDPOINT]]*1.03,0)</f>
        <v>171558</v>
      </c>
      <c r="Q9" s="9">
        <f>ROUND(MDTable1532543[[#This Row],[MAXIMUM]]*1.03,)</f>
        <v>205688</v>
      </c>
    </row>
    <row r="10" spans="1:17" ht="14.45">
      <c r="A10" s="7" t="s">
        <v>16</v>
      </c>
      <c r="B10" s="8" t="s">
        <v>17</v>
      </c>
      <c r="C10" s="9">
        <v>141891</v>
      </c>
      <c r="D10" s="9">
        <v>177277</v>
      </c>
      <c r="E10" s="9">
        <v>212664</v>
      </c>
      <c r="G10" s="7" t="s">
        <v>16</v>
      </c>
      <c r="H10" s="8" t="s">
        <v>17</v>
      </c>
      <c r="I10" s="9">
        <f>ROUND(MDTable15325[[#This Row],[MINIMUM]]*1.03,0)</f>
        <v>146148</v>
      </c>
      <c r="J10" s="9">
        <f>ROUND(MDTable15325[[#This Row],[MIDPOINT]]*1.03,0)</f>
        <v>182595</v>
      </c>
      <c r="K10" s="9">
        <f>ROUND(MDTable15325[[#This Row],[MAXIMUM]]*1.03,)</f>
        <v>219044</v>
      </c>
      <c r="L10" s="9"/>
      <c r="M10" s="7" t="s">
        <v>16</v>
      </c>
      <c r="N10" s="8" t="s">
        <v>17</v>
      </c>
      <c r="O10" s="9">
        <f>ROUND(MDTable1532543[[#This Row],[MINIMUM]]*1.03,0)</f>
        <v>150532</v>
      </c>
      <c r="P10" s="9">
        <f>ROUND(MDTable1532543[[#This Row],[MIDPOINT]]*1.03,0)</f>
        <v>188073</v>
      </c>
      <c r="Q10" s="9">
        <f>ROUND(MDTable1532543[[#This Row],[MAXIMUM]]*1.03,)</f>
        <v>225615</v>
      </c>
    </row>
    <row r="11" spans="1:17" ht="14.45">
      <c r="A11" s="7" t="s">
        <v>18</v>
      </c>
      <c r="B11" s="8" t="s">
        <v>19</v>
      </c>
      <c r="C11" s="9">
        <v>155478</v>
      </c>
      <c r="D11" s="9">
        <v>194404</v>
      </c>
      <c r="E11" s="9">
        <v>233329</v>
      </c>
      <c r="G11" s="7" t="s">
        <v>18</v>
      </c>
      <c r="H11" s="8" t="s">
        <v>19</v>
      </c>
      <c r="I11" s="9">
        <f>ROUND(MDTable15325[[#This Row],[MINIMUM]]*1.03,0)</f>
        <v>160142</v>
      </c>
      <c r="J11" s="9">
        <f>ROUND(MDTable15325[[#This Row],[MIDPOINT]]*1.03,0)</f>
        <v>200236</v>
      </c>
      <c r="K11" s="9">
        <f>ROUND(MDTable15325[[#This Row],[MAXIMUM]]*1.03,)</f>
        <v>240329</v>
      </c>
      <c r="L11" s="9"/>
      <c r="M11" s="7" t="s">
        <v>18</v>
      </c>
      <c r="N11" s="8" t="s">
        <v>19</v>
      </c>
      <c r="O11" s="9">
        <f>ROUND(MDTable1532543[[#This Row],[MINIMUM]]*1.03,0)</f>
        <v>164946</v>
      </c>
      <c r="P11" s="9">
        <f>ROUND(MDTable1532543[[#This Row],[MIDPOINT]]*1.03,0)</f>
        <v>206243</v>
      </c>
      <c r="Q11" s="9">
        <f>ROUND(MDTable1532543[[#This Row],[MAXIMUM]]*1.03,)</f>
        <v>247539</v>
      </c>
    </row>
    <row r="12" spans="1:17" ht="14.45"/>
    <row r="13" spans="1:17" ht="14.45"/>
    <row r="14" spans="1:17" ht="14.45">
      <c r="A14" s="10" t="s">
        <v>20</v>
      </c>
      <c r="G14" s="10" t="s">
        <v>20</v>
      </c>
      <c r="M14" s="10" t="s">
        <v>20</v>
      </c>
    </row>
    <row r="15" spans="1:17" ht="14.45">
      <c r="A15" t="s">
        <v>21</v>
      </c>
      <c r="B15" t="s">
        <v>22</v>
      </c>
      <c r="G15" t="s">
        <v>21</v>
      </c>
      <c r="H15" t="s">
        <v>22</v>
      </c>
      <c r="M15" t="s">
        <v>21</v>
      </c>
      <c r="N15" t="s">
        <v>22</v>
      </c>
    </row>
    <row r="16" spans="1:17" ht="14.45">
      <c r="A16" t="s">
        <v>23</v>
      </c>
      <c r="B16" t="s">
        <v>24</v>
      </c>
      <c r="G16" t="s">
        <v>23</v>
      </c>
      <c r="H16" t="s">
        <v>24</v>
      </c>
      <c r="M16" t="s">
        <v>23</v>
      </c>
      <c r="N16" t="s">
        <v>24</v>
      </c>
    </row>
    <row r="17" spans="1:17" ht="14.45">
      <c r="A17" t="s">
        <v>25</v>
      </c>
      <c r="B17" t="s">
        <v>26</v>
      </c>
      <c r="G17" t="s">
        <v>25</v>
      </c>
      <c r="H17" t="s">
        <v>26</v>
      </c>
      <c r="M17" t="s">
        <v>25</v>
      </c>
      <c r="N17" t="s">
        <v>26</v>
      </c>
      <c r="P17" s="11"/>
      <c r="Q17" t="s">
        <v>27</v>
      </c>
    </row>
    <row r="18" spans="1:17" ht="14.45">
      <c r="A18" t="s">
        <v>28</v>
      </c>
      <c r="B18" t="s">
        <v>29</v>
      </c>
      <c r="E18" t="s">
        <v>27</v>
      </c>
      <c r="G18" t="s">
        <v>28</v>
      </c>
      <c r="H18" t="s">
        <v>29</v>
      </c>
      <c r="J18" s="11"/>
      <c r="K18" t="s">
        <v>27</v>
      </c>
      <c r="M18" t="s">
        <v>28</v>
      </c>
      <c r="N18" t="s">
        <v>29</v>
      </c>
    </row>
    <row r="19" spans="1:17" ht="14.45"/>
    <row r="20" spans="1:17" ht="15" customHeight="1">
      <c r="A20" s="12"/>
      <c r="B20" s="12"/>
      <c r="C20" s="12"/>
      <c r="D20" s="12"/>
      <c r="E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 ht="15" hidden="1" customHeight="1">
      <c r="A21" s="12"/>
      <c r="B21" s="12"/>
      <c r="C21" s="12"/>
      <c r="D21" s="12"/>
      <c r="E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ht="14.45" hidden="1">
      <c r="A22" s="12"/>
      <c r="B22" s="12"/>
      <c r="C22" s="12"/>
      <c r="D22" s="12"/>
      <c r="E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</sheetData>
  <pageMargins left="0.45" right="0.45" top="0.75" bottom="0.75" header="0.3" footer="0.3"/>
  <pageSetup scale="56" orientation="landscape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325694-AAAB-4871-A6F2-63810364E871}"/>
</file>

<file path=customXml/itemProps2.xml><?xml version="1.0" encoding="utf-8"?>
<ds:datastoreItem xmlns:ds="http://schemas.openxmlformats.org/officeDocument/2006/customXml" ds:itemID="{B29D7F77-23BD-47DA-8094-7FB910E54FEA}"/>
</file>

<file path=customXml/itemProps3.xml><?xml version="1.0" encoding="utf-8"?>
<ds:datastoreItem xmlns:ds="http://schemas.openxmlformats.org/officeDocument/2006/customXml" ds:itemID="{969ECC94-8D9F-47DD-89A3-C547CE52AB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Lum, Jonson</dc:creator>
  <cp:keywords/>
  <dc:description/>
  <cp:lastModifiedBy>Lum, Jonson</cp:lastModifiedBy>
  <cp:revision/>
  <dcterms:created xsi:type="dcterms:W3CDTF">2023-06-01T22:34:04Z</dcterms:created>
  <dcterms:modified xsi:type="dcterms:W3CDTF">2023-06-15T17:47:22Z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