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gov.sharepoint.com/sites/CompensationImplementation/Shared Documents/General/FY24 Compensation Updates/Salary Schedules/"/>
    </mc:Choice>
  </mc:AlternateContent>
  <xr:revisionPtr revIDLastSave="0" documentId="8_{2C69E379-1662-4038-8DE9-54F0B8101D02}" xr6:coauthVersionLast="47" xr6:coauthVersionMax="47" xr10:uidLastSave="{00000000-0000-0000-0000-000000000000}"/>
  <bookViews>
    <workbookView xWindow="-24330" yWindow="1740" windowWidth="22725" windowHeight="14715" xr2:uid="{AD592B41-6F27-4517-A909-99A64C304F6B}"/>
  </bookViews>
  <sheets>
    <sheet name="ML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J8" i="1"/>
  <c r="K8" i="1"/>
  <c r="M8" i="1"/>
  <c r="T8" i="1" s="1"/>
  <c r="S8" i="1" s="1"/>
  <c r="Q8" i="1"/>
  <c r="R8" i="1"/>
  <c r="E9" i="1"/>
  <c r="J9" i="1"/>
  <c r="K9" i="1"/>
  <c r="M9" i="1"/>
  <c r="T9" i="1" s="1"/>
  <c r="S9" i="1" s="1"/>
  <c r="Q9" i="1"/>
  <c r="R9" i="1"/>
  <c r="E10" i="1"/>
  <c r="J10" i="1"/>
  <c r="K10" i="1"/>
  <c r="R10" i="1" s="1"/>
  <c r="M10" i="1"/>
  <c r="T10" i="1" s="1"/>
  <c r="S10" i="1" s="1"/>
  <c r="Q10" i="1"/>
  <c r="L10" i="1" l="1"/>
  <c r="L9" i="1"/>
  <c r="L8" i="1"/>
</calcChain>
</file>

<file path=xl/sharedStrings.xml><?xml version="1.0" encoding="utf-8"?>
<sst xmlns="http://schemas.openxmlformats.org/spreadsheetml/2006/main" count="50" uniqueCount="19">
  <si>
    <t>MONTGOMERY COUNTY GOVERNMENT</t>
  </si>
  <si>
    <t>MANAGEMENT LEADERSHIP SERVICE SALARY SCHEDULE</t>
  </si>
  <si>
    <t>FISCAL YEAR 2024</t>
  </si>
  <si>
    <t>EFFECTIVE JULY 1, 2023</t>
  </si>
  <si>
    <t>EFFECTIVE JANUARY 14, 2024</t>
  </si>
  <si>
    <t>EFFECTIVE JUNE 16, 2024</t>
  </si>
  <si>
    <t>GWA: 3% INCREASE</t>
  </si>
  <si>
    <t>PAY BAND</t>
  </si>
  <si>
    <t>MLS LEVEL</t>
  </si>
  <si>
    <t>MINIMUM</t>
  </si>
  <si>
    <t>MIDPOINT</t>
  </si>
  <si>
    <t>CONTROL 
POINT</t>
  </si>
  <si>
    <t>MAXIMUM</t>
  </si>
  <si>
    <t>M1</t>
  </si>
  <si>
    <t>MANAGEMENT LEVEL I</t>
  </si>
  <si>
    <t>M2</t>
  </si>
  <si>
    <t>MANAGEMENT LEVEL II</t>
  </si>
  <si>
    <t>M3</t>
  </si>
  <si>
    <t>MANAGEMENT LEVEL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</si>
</sst>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1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23"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297BF1-7F59-4978-AAC3-46F27A41A0CE}" name="MLSTable15727" displayName="MLSTable15727" ref="A7:F10" totalsRowShown="0" headerRowDxfId="22">
  <tableColumns count="6">
    <tableColumn id="1" xr3:uid="{4B7AB995-3F30-4833-B533-4E835A628CB5}" name="PAY BAND" dataDxfId="20" totalsRowDxfId="21"/>
    <tableColumn id="2" xr3:uid="{242367E9-855A-496D-A507-F91BA647EFAC}" name="MLS LEVEL"/>
    <tableColumn id="3" xr3:uid="{4CEE0961-3B39-423E-A57D-5DE3A99B1C80}" name="MINIMUM" dataDxfId="18" totalsRowDxfId="19"/>
    <tableColumn id="4" xr3:uid="{4CB0EEF2-5EF3-4E56-B935-220156B6EDF6}" name="MIDPOINT" dataDxfId="16" totalsRowDxfId="17"/>
    <tableColumn id="5" xr3:uid="{D4FF5AA1-19D0-4D02-A20A-61B2B859B73E}" name="CONTROL _x000a_POINT" dataDxfId="14" totalsRowDxfId="15">
      <calculatedColumnFormula>(F8-C8)*0.9+C8</calculatedColumnFormula>
    </tableColumn>
    <tableColumn id="6" xr3:uid="{962094C7-EEE7-4C1A-AFE3-4DC03881DD8D}" name="MAXIMUM" dataDxfId="12" totalsRow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AB000BE-7854-42F7-93C3-8FBF7B4E4269}" name="MLSTable1572746" displayName="MLSTable1572746" ref="H7:M10" totalsRowShown="0" headerRowDxfId="11">
  <tableColumns count="6">
    <tableColumn id="1" xr3:uid="{29D75B5C-8196-4A0E-9F56-020B63B484F5}" name="PAY BAND" dataDxfId="10"/>
    <tableColumn id="2" xr3:uid="{C729E9F9-82CE-4FB8-B965-894F74A08B50}" name="MLS LEVEL"/>
    <tableColumn id="3" xr3:uid="{CECAD6B9-6B3C-4E82-9FE5-0AA2B9CA7401}" name="MINIMUM" dataDxfId="9">
      <calculatedColumnFormula>MLSTable15727[[#This Row],[MINIMUM]]*1.03</calculatedColumnFormula>
    </tableColumn>
    <tableColumn id="4" xr3:uid="{F4BAC64E-D192-4922-B29F-87D625B46AC2}" name="MIDPOINT" dataDxfId="8">
      <calculatedColumnFormula>MLSTable15727[[#This Row],[MIDPOINT]]*1.03</calculatedColumnFormula>
    </tableColumn>
    <tableColumn id="5" xr3:uid="{8D026F8E-C50E-4529-8375-C33185B71052}" name="CONTROL _x000a_POINT" dataDxfId="7">
      <calculatedColumnFormula>(M8-J8)*0.9+J8</calculatedColumnFormula>
    </tableColumn>
    <tableColumn id="6" xr3:uid="{3E1F23B3-A89A-462E-B75C-7598B3A753D6}" name="MAXIMUM" dataDxfId="6">
      <calculatedColumnFormula>MLSTable15727[[#This Row],[MAXIMUM]]*1.03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17CCD69-FB37-4936-AC2A-833A5FFC749B}" name="MLSTable15727466" displayName="MLSTable15727466" ref="O7:T10" totalsRowShown="0" headerRowDxfId="5">
  <tableColumns count="6">
    <tableColumn id="1" xr3:uid="{A140A2F5-CA2B-44B2-851D-99162AA72D05}" name="PAY BAND" dataDxfId="4"/>
    <tableColumn id="2" xr3:uid="{AB9AB3C3-CC59-4472-B80D-ED77A6A37DB0}" name="MLS LEVEL"/>
    <tableColumn id="3" xr3:uid="{CC2652A9-CDE1-4EB7-B84A-A694391A4FC5}" name="MINIMUM" dataDxfId="3">
      <calculatedColumnFormula>MLSTable1572746[[#This Row],[MINIMUM]]*1.03</calculatedColumnFormula>
    </tableColumn>
    <tableColumn id="4" xr3:uid="{FA9202BC-AEB6-4798-8BC1-BF5D72797734}" name="MIDPOINT" dataDxfId="2">
      <calculatedColumnFormula>MLSTable1572746[[#This Row],[MIDPOINT]]*1.03</calculatedColumnFormula>
    </tableColumn>
    <tableColumn id="5" xr3:uid="{84F98CEA-37E6-4712-8385-3E503EB60218}" name="CONTROL _x000a_POINT" dataDxfId="1">
      <calculatedColumnFormula>(T8-Q8)*0.9+Q8</calculatedColumnFormula>
    </tableColumn>
    <tableColumn id="6" xr3:uid="{E85AD597-A128-4287-B4C2-D92BD3359209}" name="MAXIMUM" dataDxfId="0">
      <calculatedColumnFormula>MLSTable1572746[[#This Row],[MAXIMUM]]*1.03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593D9-2A28-4120-A9EC-60638AAC2C75}">
  <sheetPr>
    <tabColor theme="9" tint="0.59999389629810485"/>
    <pageSetUpPr fitToPage="1"/>
  </sheetPr>
  <dimension ref="A1:U15"/>
  <sheetViews>
    <sheetView showGridLines="0" tabSelected="1" zoomScaleNormal="100" workbookViewId="0">
      <selection activeCell="M3" sqref="M3"/>
    </sheetView>
  </sheetViews>
  <sheetFormatPr defaultColWidth="0" defaultRowHeight="15" customHeight="1" zeroHeight="1"/>
  <cols>
    <col min="1" max="1" width="10.140625" customWidth="1"/>
    <col min="2" max="2" width="21.140625" bestFit="1" customWidth="1"/>
    <col min="3" max="6" width="12.5703125" customWidth="1"/>
    <col min="7" max="7" width="4.85546875" customWidth="1"/>
    <col min="8" max="8" width="10.140625" customWidth="1"/>
    <col min="9" max="9" width="21.140625" bestFit="1" customWidth="1"/>
    <col min="10" max="13" width="12.5703125" customWidth="1"/>
    <col min="14" max="14" width="4.85546875" customWidth="1"/>
    <col min="15" max="15" width="10.140625" customWidth="1"/>
    <col min="16" max="16" width="21.140625" bestFit="1" customWidth="1"/>
    <col min="17" max="20" width="12.5703125" customWidth="1"/>
    <col min="21" max="21" width="2.85546875" customWidth="1"/>
    <col min="22" max="16384" width="8.85546875" hidden="1"/>
  </cols>
  <sheetData>
    <row r="1" spans="1:20" s="7" customFormat="1" ht="18">
      <c r="A1" s="7" t="s">
        <v>0</v>
      </c>
      <c r="H1" s="7" t="s">
        <v>0</v>
      </c>
      <c r="O1" s="7" t="s">
        <v>0</v>
      </c>
    </row>
    <row r="2" spans="1:20" s="7" customFormat="1" ht="18">
      <c r="A2" s="7" t="s">
        <v>1</v>
      </c>
      <c r="H2" s="7" t="s">
        <v>1</v>
      </c>
      <c r="O2" s="7" t="s">
        <v>1</v>
      </c>
    </row>
    <row r="3" spans="1:20" s="7" customFormat="1" ht="18">
      <c r="A3" s="7" t="s">
        <v>2</v>
      </c>
      <c r="H3" s="7" t="s">
        <v>2</v>
      </c>
      <c r="O3" s="7" t="s">
        <v>2</v>
      </c>
    </row>
    <row r="4" spans="1:20" s="7" customFormat="1" ht="18">
      <c r="A4" s="8" t="s">
        <v>3</v>
      </c>
      <c r="H4" s="8" t="s">
        <v>4</v>
      </c>
      <c r="O4" s="8" t="s">
        <v>5</v>
      </c>
    </row>
    <row r="5" spans="1:20" s="7" customFormat="1" ht="18">
      <c r="A5" s="8"/>
      <c r="H5" s="8" t="s">
        <v>6</v>
      </c>
      <c r="O5" s="8" t="s">
        <v>6</v>
      </c>
    </row>
    <row r="6" spans="1:20" ht="14.45"/>
    <row r="7" spans="1:20" ht="28.9">
      <c r="A7" s="5" t="s">
        <v>7</v>
      </c>
      <c r="B7" s="5" t="s">
        <v>8</v>
      </c>
      <c r="C7" s="5" t="s">
        <v>9</v>
      </c>
      <c r="D7" s="5" t="s">
        <v>10</v>
      </c>
      <c r="E7" s="6" t="s">
        <v>11</v>
      </c>
      <c r="F7" s="5" t="s">
        <v>12</v>
      </c>
      <c r="H7" s="5" t="s">
        <v>7</v>
      </c>
      <c r="I7" s="5" t="s">
        <v>8</v>
      </c>
      <c r="J7" s="5" t="s">
        <v>9</v>
      </c>
      <c r="K7" s="5" t="s">
        <v>10</v>
      </c>
      <c r="L7" s="6" t="s">
        <v>11</v>
      </c>
      <c r="M7" s="5" t="s">
        <v>12</v>
      </c>
      <c r="N7" s="5"/>
      <c r="O7" s="5" t="s">
        <v>7</v>
      </c>
      <c r="P7" s="5" t="s">
        <v>8</v>
      </c>
      <c r="Q7" s="5" t="s">
        <v>9</v>
      </c>
      <c r="R7" s="5" t="s">
        <v>10</v>
      </c>
      <c r="S7" s="6" t="s">
        <v>11</v>
      </c>
      <c r="T7" s="5" t="s">
        <v>12</v>
      </c>
    </row>
    <row r="8" spans="1:20" ht="14.45">
      <c r="A8" s="4" t="s">
        <v>13</v>
      </c>
      <c r="B8" t="s">
        <v>14</v>
      </c>
      <c r="C8" s="1">
        <v>113017</v>
      </c>
      <c r="D8" s="1">
        <v>154538</v>
      </c>
      <c r="E8" s="1">
        <f>(F8-C8)*0.9+C8</f>
        <v>187754.8</v>
      </c>
      <c r="F8" s="1">
        <v>196059</v>
      </c>
      <c r="H8" s="4" t="s">
        <v>13</v>
      </c>
      <c r="I8" t="s">
        <v>14</v>
      </c>
      <c r="J8" s="1">
        <f>MLSTable15727[[#This Row],[MINIMUM]]*1.03</f>
        <v>116407.51000000001</v>
      </c>
      <c r="K8" s="1">
        <f>MLSTable15727[[#This Row],[MIDPOINT]]*1.03</f>
        <v>159174.14000000001</v>
      </c>
      <c r="L8" s="1">
        <f>(M8-J8)*0.9+J8</f>
        <v>193387.44400000002</v>
      </c>
      <c r="M8" s="1">
        <f>MLSTable15727[[#This Row],[MAXIMUM]]*1.03</f>
        <v>201940.77000000002</v>
      </c>
      <c r="N8" s="1"/>
      <c r="O8" s="4" t="s">
        <v>13</v>
      </c>
      <c r="P8" t="s">
        <v>14</v>
      </c>
      <c r="Q8" s="1">
        <f>MLSTable1572746[[#This Row],[MINIMUM]]*1.03</f>
        <v>119899.73530000001</v>
      </c>
      <c r="R8" s="1">
        <f>MLSTable1572746[[#This Row],[MIDPOINT]]*1.03</f>
        <v>163949.36420000001</v>
      </c>
      <c r="S8" s="1">
        <f>(T8-Q8)*0.9+Q8</f>
        <v>199189.06732000003</v>
      </c>
      <c r="T8" s="1">
        <f>MLSTable1572746[[#This Row],[MAXIMUM]]*1.03</f>
        <v>207998.99310000002</v>
      </c>
    </row>
    <row r="9" spans="1:20" ht="14.45">
      <c r="A9" s="4" t="s">
        <v>15</v>
      </c>
      <c r="B9" t="s">
        <v>16</v>
      </c>
      <c r="C9" s="1">
        <v>99584</v>
      </c>
      <c r="D9" s="1">
        <v>137728</v>
      </c>
      <c r="E9" s="1">
        <f>(F9-C9)*0.9+C9</f>
        <v>168244.1</v>
      </c>
      <c r="F9" s="1">
        <v>175873</v>
      </c>
      <c r="H9" s="4" t="s">
        <v>15</v>
      </c>
      <c r="I9" t="s">
        <v>16</v>
      </c>
      <c r="J9" s="1">
        <f>MLSTable15727[[#This Row],[MINIMUM]]*1.03</f>
        <v>102571.52</v>
      </c>
      <c r="K9" s="1">
        <f>MLSTable15727[[#This Row],[MIDPOINT]]*1.03</f>
        <v>141859.84</v>
      </c>
      <c r="L9" s="1">
        <f>(M9-J9)*0.9+J9</f>
        <v>173291.42300000001</v>
      </c>
      <c r="M9" s="1">
        <f>MLSTable15727[[#This Row],[MAXIMUM]]*1.03</f>
        <v>181149.19</v>
      </c>
      <c r="N9" s="1"/>
      <c r="O9" s="4" t="s">
        <v>15</v>
      </c>
      <c r="P9" t="s">
        <v>16</v>
      </c>
      <c r="Q9" s="1">
        <f>MLSTable1572746[[#This Row],[MINIMUM]]*1.03</f>
        <v>105648.66560000001</v>
      </c>
      <c r="R9" s="1">
        <f>MLSTable1572746[[#This Row],[MIDPOINT]]*1.03</f>
        <v>146115.63519999999</v>
      </c>
      <c r="S9" s="1">
        <f>(T9-Q9)*0.9+Q9</f>
        <v>178490.16568999999</v>
      </c>
      <c r="T9" s="1">
        <f>MLSTable1572746[[#This Row],[MAXIMUM]]*1.03</f>
        <v>186583.66570000001</v>
      </c>
    </row>
    <row r="10" spans="1:20" ht="14.45">
      <c r="A10" s="4" t="s">
        <v>17</v>
      </c>
      <c r="B10" t="s">
        <v>18</v>
      </c>
      <c r="C10" s="1">
        <v>86401</v>
      </c>
      <c r="D10" s="1">
        <v>119670</v>
      </c>
      <c r="E10" s="1">
        <f>(F10-C10)*0.9+C10</f>
        <v>146286.1</v>
      </c>
      <c r="F10" s="1">
        <v>152940</v>
      </c>
      <c r="H10" s="4" t="s">
        <v>17</v>
      </c>
      <c r="I10" t="s">
        <v>18</v>
      </c>
      <c r="J10" s="1">
        <f>MLSTable15727[[#This Row],[MINIMUM]]*1.03</f>
        <v>88993.03</v>
      </c>
      <c r="K10" s="1">
        <f>MLSTable15727[[#This Row],[MIDPOINT]]*1.03</f>
        <v>123260.1</v>
      </c>
      <c r="L10" s="1">
        <f>(M10-J10)*0.9+J10</f>
        <v>150674.68300000002</v>
      </c>
      <c r="M10" s="1">
        <f>MLSTable15727[[#This Row],[MAXIMUM]]*1.03</f>
        <v>157528.20000000001</v>
      </c>
      <c r="N10" s="1"/>
      <c r="O10" s="4" t="s">
        <v>17</v>
      </c>
      <c r="P10" t="s">
        <v>18</v>
      </c>
      <c r="Q10" s="1">
        <f>MLSTable1572746[[#This Row],[MINIMUM]]*1.03</f>
        <v>91662.820900000006</v>
      </c>
      <c r="R10" s="1">
        <f>MLSTable1572746[[#This Row],[MIDPOINT]]*1.03</f>
        <v>126957.90300000001</v>
      </c>
      <c r="S10" s="1">
        <f>(T10-Q10)*0.9+Q10</f>
        <v>155194.92349000002</v>
      </c>
      <c r="T10" s="1">
        <f>MLSTable1572746[[#This Row],[MAXIMUM]]*1.03</f>
        <v>162254.046</v>
      </c>
    </row>
    <row r="11" spans="1:20" ht="14.45">
      <c r="A11" s="3"/>
      <c r="C11" s="1"/>
      <c r="D11" s="1"/>
      <c r="E11" s="1"/>
      <c r="F11" s="1"/>
      <c r="H11" s="3"/>
      <c r="O11" s="3"/>
    </row>
    <row r="12" spans="1:20" ht="14.45">
      <c r="A12" s="2"/>
      <c r="B12" s="2"/>
      <c r="C12" s="1"/>
      <c r="D12" s="1"/>
      <c r="E12" s="1"/>
      <c r="F12" s="1"/>
      <c r="H12" s="2"/>
      <c r="I12" s="2"/>
      <c r="J12" s="2"/>
      <c r="K12" s="2"/>
      <c r="L12" s="1"/>
      <c r="O12" s="2"/>
      <c r="P12" s="2"/>
      <c r="Q12" s="2"/>
      <c r="R12" s="2"/>
      <c r="S12" s="2"/>
    </row>
    <row r="13" spans="1:20" ht="14.45">
      <c r="A13" s="2"/>
      <c r="B13" s="2"/>
      <c r="C13" s="2"/>
      <c r="D13" s="2"/>
      <c r="E13" s="1"/>
      <c r="H13" s="2"/>
      <c r="I13" s="2"/>
      <c r="J13" s="2"/>
      <c r="K13" s="2"/>
      <c r="L13" s="1"/>
      <c r="O13" s="2"/>
      <c r="P13" s="2"/>
      <c r="Q13" s="2"/>
      <c r="R13" s="2"/>
      <c r="S13" s="2"/>
    </row>
    <row r="14" spans="1:20" ht="14.45">
      <c r="E14" s="1"/>
      <c r="L14" s="1"/>
    </row>
    <row r="15" spans="1:20" ht="15" customHeight="1"/>
  </sheetData>
  <pageMargins left="0.45" right="0.45" top="0.75" bottom="0.75" header="0.3" footer="0.3"/>
  <pageSetup scale="50" orientation="landscape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D57E7BC524A43AC6A44697A12C287" ma:contentTypeVersion="4" ma:contentTypeDescription="Create a new document." ma:contentTypeScope="" ma:versionID="dee0397a73efdf2e87c38dbf36fd203f">
  <xsd:schema xmlns:xsd="http://www.w3.org/2001/XMLSchema" xmlns:xs="http://www.w3.org/2001/XMLSchema" xmlns:p="http://schemas.microsoft.com/office/2006/metadata/properties" xmlns:ns2="9127b8fb-d66a-4ff3-ab07-2e6ae728f707" xmlns:ns3="4371f9e0-a6ae-4659-99bc-c8f785673b7e" targetNamespace="http://schemas.microsoft.com/office/2006/metadata/properties" ma:root="true" ma:fieldsID="30f94fdace82ec73f05c3be122488eae" ns2:_="" ns3:_="">
    <xsd:import namespace="9127b8fb-d66a-4ff3-ab07-2e6ae728f707"/>
    <xsd:import namespace="4371f9e0-a6ae-4659-99bc-c8f785673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b8fb-d66a-4ff3-ab07-2e6ae728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f9e0-a6ae-4659-99bc-c8f785673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6F6E84-4B81-4EAD-8E90-2F8AB1A4875A}"/>
</file>

<file path=customXml/itemProps2.xml><?xml version="1.0" encoding="utf-8"?>
<ds:datastoreItem xmlns:ds="http://schemas.openxmlformats.org/officeDocument/2006/customXml" ds:itemID="{7EB89D31-ABC0-44AA-85C1-0B9D11826359}"/>
</file>

<file path=customXml/itemProps3.xml><?xml version="1.0" encoding="utf-8"?>
<ds:datastoreItem xmlns:ds="http://schemas.openxmlformats.org/officeDocument/2006/customXml" ds:itemID="{3D5E3199-C87E-40AD-914C-EC309C3A0D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Lum, Jonson</dc:creator>
  <cp:keywords/>
  <dc:description/>
  <cp:lastModifiedBy>Lum, Jonson</cp:lastModifiedBy>
  <cp:revision/>
  <dcterms:created xsi:type="dcterms:W3CDTF">2023-06-01T20:43:28Z</dcterms:created>
  <dcterms:modified xsi:type="dcterms:W3CDTF">2023-06-01T20:44:52Z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0x0101007BBD57E7BC524A43AC6A44697A12C287</vt:lpwstr>
  </property>
</Properties>
</file>